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LEY DE DISCIPLINA FINANCIERA\2021\3ER TRIMESTRE\PARA PUBLICAR\"/>
    </mc:Choice>
  </mc:AlternateContent>
  <xr:revisionPtr revIDLastSave="0" documentId="13_ncr:1_{5CDC9DDC-0786-4F3B-9BBA-B51BC6F27625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6d. Serv Pers x Cat 30092021" sheetId="1" r:id="rId2"/>
    <sheet name="Servicios de Salud" sheetId="4" state="hidden" r:id="rId3"/>
    <sheet name="fuente1" sheetId="3" state="hidden" r:id="rId4"/>
  </sheets>
  <externalReferences>
    <externalReference r:id="rId5"/>
  </externalReferences>
  <definedNames>
    <definedName name="_xlnm.Print_Area" localSheetId="1">'6d. Serv Pers x Cat 30092021'!$A$1:$I$38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F11" i="3"/>
  <c r="E11" i="3"/>
  <c r="D11" i="3"/>
  <c r="C11" i="3"/>
  <c r="B11" i="3"/>
  <c r="A11" i="3"/>
  <c r="G10" i="3"/>
  <c r="F10" i="3"/>
  <c r="E10" i="3"/>
  <c r="D10" i="3"/>
  <c r="C10" i="3"/>
  <c r="B10" i="3"/>
  <c r="A10" i="3"/>
  <c r="G9" i="3"/>
  <c r="F9" i="3"/>
  <c r="E9" i="3"/>
  <c r="D9" i="3"/>
  <c r="C9" i="3"/>
  <c r="B9" i="3"/>
  <c r="A9" i="3"/>
  <c r="G8" i="3"/>
  <c r="F8" i="3"/>
  <c r="E8" i="3"/>
  <c r="D8" i="3"/>
  <c r="C8" i="3"/>
  <c r="B8" i="3"/>
  <c r="A8" i="3"/>
  <c r="G7" i="3"/>
  <c r="F7" i="3"/>
  <c r="E7" i="3"/>
  <c r="D7" i="3"/>
  <c r="C7" i="3"/>
  <c r="B7" i="3"/>
  <c r="A7" i="3"/>
  <c r="G6" i="3"/>
  <c r="F6" i="3"/>
  <c r="E6" i="3"/>
  <c r="D6" i="3"/>
  <c r="C6" i="3"/>
  <c r="B6" i="3"/>
  <c r="A6" i="3"/>
  <c r="G5" i="3"/>
  <c r="F5" i="3"/>
  <c r="E5" i="3"/>
  <c r="D5" i="3"/>
  <c r="C5" i="3"/>
  <c r="B5" i="3"/>
  <c r="A5" i="3"/>
  <c r="G4" i="3"/>
  <c r="F4" i="3"/>
  <c r="E4" i="3"/>
  <c r="D4" i="3"/>
  <c r="C4" i="3"/>
  <c r="B4" i="3"/>
  <c r="A4" i="3"/>
  <c r="G3" i="3"/>
  <c r="F3" i="3"/>
  <c r="E3" i="3"/>
  <c r="D3" i="3"/>
  <c r="C3" i="3"/>
  <c r="B3" i="3"/>
  <c r="A3" i="3"/>
  <c r="G2" i="3"/>
  <c r="F2" i="3"/>
  <c r="E2" i="3"/>
  <c r="D2" i="3"/>
  <c r="C2" i="3"/>
  <c r="B2" i="3"/>
  <c r="A2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<sst xmlns="http://schemas.openxmlformats.org/spreadsheetml/2006/main" count="61" uniqueCount="43">
  <si>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</si>
  <si>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</si>
  <si>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</si>
  <si>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</si>
  <si>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</si>
  <si>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</si>
  <si>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</si>
  <si>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</si>
  <si>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</si>
  <si>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</si>
  <si>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</si>
  <si>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</si>
  <si>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</si>
  <si>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</si>
  <si>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</si>
  <si>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</si>
  <si>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</si>
  <si>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</si>
  <si>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</si>
  <si>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</si>
  <si>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</si>
  <si>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</si>
  <si>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</si>
  <si>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</si>
  <si>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GOBIERNO DEL ESTADO DE MICHOACÁN DE OCAMPO</t>
  </si>
  <si>
    <t>* Nota: Los importes corresponden a las cifras presentadas por la Secretaría de Salud, y corresponden al Fondo de Aportaciones para los Servicios de Salud (FASSA), Convenio de Fortalecimiento a la Atención Médica (FAM); así como al Acuerdo para el Fortalecimiento de Acciones de Salud Pública en las Entidades (AFASPR).</t>
  </si>
  <si>
    <t>Entidad CP</t>
  </si>
  <si>
    <t>Etiquetado</t>
  </si>
  <si>
    <t>Pos.presupuestaria</t>
  </si>
  <si>
    <t>GEMC</t>
  </si>
  <si>
    <t>1</t>
  </si>
  <si>
    <t>995</t>
  </si>
  <si>
    <t/>
  </si>
  <si>
    <t>996</t>
  </si>
  <si>
    <t>2</t>
  </si>
  <si>
    <t>Resultado total</t>
  </si>
  <si>
    <t xml:space="preserve">
Aprobado</t>
  </si>
  <si>
    <t xml:space="preserve">
Ampliaciones/Reducciones</t>
  </si>
  <si>
    <t xml:space="preserve">
Modificado</t>
  </si>
  <si>
    <t xml:space="preserve">
Devengado</t>
  </si>
  <si>
    <t xml:space="preserve">
Pagado</t>
  </si>
  <si>
    <t xml:space="preserve">
Subejercicio (e)</t>
  </si>
  <si>
    <t>Periodo de enero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</si>
</sst>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\-\ #,##0.00"/>
    <numFmt numFmtId="166" formatCode="#,##0.00&quot;*&quot;;\-\ #&quot;*&quot;\,##0.00&quot;*&quot;"/>
  </numFmts>
  <fonts count="30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27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28" fillId="0" borderId="18" applyNumberFormat="0" applyFill="0" applyAlignment="0" applyProtection="0"/>
    <xf numFmtId="0" fontId="12" fillId="0" borderId="19" applyNumberFormat="0" applyFill="0" applyAlignment="0" applyProtection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4" fillId="6" borderId="0" applyNumberFormat="0" applyBorder="0" applyAlignment="0" applyProtection="0"/>
    <xf numFmtId="0" fontId="15" fillId="5" borderId="0" applyNumberFormat="0" applyBorder="0" applyAlignment="0" applyProtection="0"/>
    <xf numFmtId="0" fontId="13" fillId="5" borderId="9" applyNumberFormat="0" applyAlignment="0" applyProtection="0"/>
    <xf numFmtId="0" fontId="16" fillId="3" borderId="14" applyNumberFormat="0" applyAlignment="0" applyProtection="0"/>
    <xf numFmtId="0" fontId="8" fillId="3" borderId="9" applyNumberFormat="0" applyAlignment="0" applyProtection="0"/>
    <xf numFmtId="0" fontId="10" fillId="0" borderId="11" applyNumberFormat="0" applyFill="0" applyAlignment="0" applyProtection="0"/>
    <xf numFmtId="0" fontId="9" fillId="4" borderId="10" applyNumberFormat="0" applyAlignment="0" applyProtection="0"/>
    <xf numFmtId="0" fontId="25" fillId="0" borderId="0" applyNumberFormat="0" applyFill="0" applyBorder="0" applyAlignment="0" applyProtection="0"/>
    <xf numFmtId="0" fontId="6" fillId="7" borderId="13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0" applyNumberFormat="0" applyFill="0" applyAlignment="0" applyProtection="0"/>
    <xf numFmtId="4" fontId="17" fillId="8" borderId="15" applyNumberFormat="0" applyProtection="0">
      <alignment vertical="center"/>
    </xf>
    <xf numFmtId="4" fontId="18" fillId="8" borderId="15" applyNumberFormat="0" applyProtection="0">
      <alignment vertical="center"/>
    </xf>
    <xf numFmtId="4" fontId="17" fillId="8" borderId="15" applyNumberFormat="0" applyProtection="0">
      <alignment horizontal="left" vertical="center" indent="1"/>
    </xf>
    <xf numFmtId="0" fontId="17" fillId="8" borderId="15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15" applyNumberFormat="0" applyProtection="0">
      <alignment horizontal="right" vertical="center"/>
    </xf>
    <xf numFmtId="4" fontId="19" fillId="11" borderId="15" applyNumberFormat="0" applyProtection="0">
      <alignment horizontal="right" vertical="center"/>
    </xf>
    <xf numFmtId="4" fontId="19" fillId="12" borderId="15" applyNumberFormat="0" applyProtection="0">
      <alignment horizontal="right" vertical="center"/>
    </xf>
    <xf numFmtId="4" fontId="19" fillId="13" borderId="15" applyNumberFormat="0" applyProtection="0">
      <alignment horizontal="right" vertical="center"/>
    </xf>
    <xf numFmtId="4" fontId="19" fillId="14" borderId="15" applyNumberFormat="0" applyProtection="0">
      <alignment horizontal="right" vertical="center"/>
    </xf>
    <xf numFmtId="4" fontId="19" fillId="15" borderId="15" applyNumberFormat="0" applyProtection="0">
      <alignment horizontal="right" vertical="center"/>
    </xf>
    <xf numFmtId="4" fontId="19" fillId="16" borderId="15" applyNumberFormat="0" applyProtection="0">
      <alignment horizontal="right" vertical="center"/>
    </xf>
    <xf numFmtId="4" fontId="19" fillId="17" borderId="15" applyNumberFormat="0" applyProtection="0">
      <alignment horizontal="right" vertical="center"/>
    </xf>
    <xf numFmtId="4" fontId="19" fillId="18" borderId="15" applyNumberFormat="0" applyProtection="0">
      <alignment horizontal="right" vertical="center"/>
    </xf>
    <xf numFmtId="4" fontId="17" fillId="19" borderId="16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15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6" fillId="21" borderId="15" applyNumberFormat="0" applyProtection="0">
      <alignment horizontal="left" vertical="center" indent="1"/>
    </xf>
    <xf numFmtId="0" fontId="6" fillId="21" borderId="15" applyNumberFormat="0" applyProtection="0">
      <alignment horizontal="left" vertical="top" indent="1"/>
    </xf>
    <xf numFmtId="0" fontId="6" fillId="9" borderId="15" applyNumberFormat="0" applyProtection="0">
      <alignment horizontal="left" vertical="center" indent="1"/>
    </xf>
    <xf numFmtId="0" fontId="6" fillId="9" borderId="15" applyNumberFormat="0" applyProtection="0">
      <alignment horizontal="left" vertical="top" indent="1"/>
    </xf>
    <xf numFmtId="0" fontId="6" fillId="22" borderId="15" applyNumberFormat="0" applyProtection="0">
      <alignment horizontal="left" vertical="center" indent="1"/>
    </xf>
    <xf numFmtId="0" fontId="6" fillId="22" borderId="15" applyNumberFormat="0" applyProtection="0">
      <alignment horizontal="left" vertical="top" indent="1"/>
    </xf>
    <xf numFmtId="0" fontId="6" fillId="20" borderId="15" applyNumberFormat="0" applyProtection="0">
      <alignment horizontal="left" vertical="center" indent="1"/>
    </xf>
    <xf numFmtId="0" fontId="6" fillId="20" borderId="15" applyNumberFormat="0" applyProtection="0">
      <alignment horizontal="left" vertical="top" indent="1"/>
    </xf>
    <xf numFmtId="0" fontId="6" fillId="23" borderId="17" applyNumberFormat="0">
      <protection locked="0"/>
    </xf>
    <xf numFmtId="4" fontId="19" fillId="24" borderId="15" applyNumberFormat="0" applyProtection="0">
      <alignment vertical="center"/>
    </xf>
    <xf numFmtId="4" fontId="21" fillId="24" borderId="15" applyNumberFormat="0" applyProtection="0">
      <alignment vertical="center"/>
    </xf>
    <xf numFmtId="4" fontId="19" fillId="24" borderId="15" applyNumberFormat="0" applyProtection="0">
      <alignment horizontal="left" vertical="center" indent="1"/>
    </xf>
    <xf numFmtId="0" fontId="19" fillId="24" borderId="15" applyNumberFormat="0" applyProtection="0">
      <alignment horizontal="left" vertical="top" indent="1"/>
    </xf>
    <xf numFmtId="4" fontId="19" fillId="20" borderId="15" applyNumberFormat="0" applyProtection="0">
      <alignment horizontal="right" vertical="center"/>
    </xf>
    <xf numFmtId="4" fontId="21" fillId="20" borderId="15" applyNumberFormat="0" applyProtection="0">
      <alignment horizontal="right" vertical="center"/>
    </xf>
    <xf numFmtId="4" fontId="19" fillId="9" borderId="15" applyNumberFormat="0" applyProtection="0">
      <alignment horizontal="left" vertical="center" indent="1"/>
    </xf>
    <xf numFmtId="0" fontId="19" fillId="9" borderId="15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15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quotePrefix="1" applyAlignment="1"/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17" fillId="9" borderId="0" xfId="22" applyNumberFormat="1">
      <alignment horizontal="left" vertical="center" indent="1"/>
    </xf>
    <xf numFmtId="0" fontId="19" fillId="9" borderId="15" xfId="53" applyNumberFormat="1">
      <alignment horizontal="left" vertical="center" indent="1"/>
    </xf>
    <xf numFmtId="165" fontId="19" fillId="20" borderId="15" xfId="51" applyNumberFormat="1">
      <alignment horizontal="right" vertical="center"/>
    </xf>
    <xf numFmtId="0" fontId="6" fillId="21" borderId="15" xfId="38" applyAlignment="1">
      <alignment horizontal="left" vertical="center" indent="2"/>
    </xf>
    <xf numFmtId="0" fontId="6" fillId="9" borderId="15" xfId="40" applyAlignment="1">
      <alignment horizontal="left" vertical="center" indent="3"/>
    </xf>
    <xf numFmtId="0" fontId="6" fillId="22" borderId="15" xfId="42" applyAlignment="1">
      <alignment horizontal="left" vertical="center" indent="4"/>
    </xf>
    <xf numFmtId="4" fontId="19" fillId="20" borderId="15" xfId="51" applyNumberFormat="1">
      <alignment horizontal="right" vertical="center"/>
    </xf>
    <xf numFmtId="0" fontId="19" fillId="9" borderId="15" xfId="53" quotePrefix="1" applyNumberFormat="1">
      <alignment horizontal="left" vertical="center" indent="1"/>
    </xf>
    <xf numFmtId="0" fontId="17" fillId="8" borderId="15" xfId="20" quotePrefix="1" applyNumberFormat="1">
      <alignment horizontal="left" vertical="center" indent="1"/>
    </xf>
    <xf numFmtId="4" fontId="17" fillId="8" borderId="15" xfId="18" applyNumberFormat="1">
      <alignment vertical="center"/>
    </xf>
    <xf numFmtId="0" fontId="17" fillId="9" borderId="0" xfId="22" quotePrefix="1" applyNumberFormat="1" applyAlignment="1">
      <alignment horizontal="left" vertical="center" indent="1"/>
    </xf>
    <xf numFmtId="0" fontId="6" fillId="21" borderId="15" xfId="39" quotePrefix="1" applyAlignment="1">
      <alignment horizontal="left" vertical="top" wrapText="1" inden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2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2" fillId="26" borderId="4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horizontal="center" vertical="center"/>
    </xf>
    <xf numFmtId="0" fontId="3" fillId="26" borderId="0" xfId="0" applyFont="1" applyFill="1" applyBorder="1" applyAlignment="1">
      <alignment horizontal="center" vertical="center"/>
    </xf>
    <xf numFmtId="0" fontId="3" fillId="26" borderId="5" xfId="0" applyFont="1" applyFill="1" applyBorder="1" applyAlignment="1">
      <alignment horizontal="center" vertical="center"/>
    </xf>
    <xf numFmtId="0" fontId="4" fillId="26" borderId="4" xfId="0" applyFont="1" applyFill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 vertical="center" wrapText="1"/>
    </xf>
    <xf numFmtId="0" fontId="4" fillId="26" borderId="6" xfId="0" applyFont="1" applyFill="1" applyBorder="1" applyAlignment="1">
      <alignment horizontal="center" vertical="center" wrapText="1"/>
    </xf>
    <xf numFmtId="0" fontId="4" fillId="26" borderId="4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 vertical="center"/>
    </xf>
    <xf numFmtId="0" fontId="4" fillId="26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6" fontId="4" fillId="0" borderId="6" xfId="58" applyNumberFormat="1" applyFont="1" applyBorder="1" applyAlignment="1">
      <alignment horizontal="right" vertical="center" wrapText="1"/>
    </xf>
    <xf numFmtId="166" fontId="5" fillId="0" borderId="6" xfId="58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16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164" fontId="4" fillId="0" borderId="23" xfId="0" applyNumberFormat="1" applyFont="1" applyBorder="1" applyAlignment="1">
      <alignment horizontal="right" vertical="center" wrapText="1"/>
    </xf>
    <xf numFmtId="166" fontId="4" fillId="0" borderId="23" xfId="58" applyNumberFormat="1" applyFont="1" applyBorder="1" applyAlignment="1">
      <alignment horizontal="right" vertical="center" wrapText="1"/>
    </xf>
    <xf numFmtId="166" fontId="5" fillId="0" borderId="23" xfId="58" applyNumberFormat="1" applyFont="1" applyBorder="1" applyAlignment="1">
      <alignment horizontal="right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3187700</xdr:colOff>
      <xdr:row>0</xdr:row>
      <xdr:rowOff>0</xdr:rowOff>
    </xdr:to>
    <xdr:pic macro="[1]!DesignIconClicked"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1206500</xdr:colOff>
      <xdr:row>0</xdr:row>
      <xdr:rowOff>0</xdr:rowOff>
    </xdr:to>
    <xdr:pic macro="[1]!DesignIconClicked"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161924</xdr:rowOff>
    </xdr:from>
    <xdr:to>
      <xdr:col>9</xdr:col>
      <xdr:colOff>1006474</xdr:colOff>
      <xdr:row>7</xdr:row>
      <xdr:rowOff>149224</xdr:rowOff>
    </xdr:to>
    <xdr:pic macro="[1]!DesignIconClicked"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323849"/>
          <a:ext cx="9474200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6350</xdr:rowOff>
    </xdr:from>
    <xdr:to>
      <xdr:col>1</xdr:col>
      <xdr:colOff>69850</xdr:colOff>
      <xdr:row>2</xdr:row>
      <xdr:rowOff>57150</xdr:rowOff>
    </xdr:to>
    <xdr:pic macro="[1]!DesignIconClicked">
      <xdr:nvPicPr>
        <xdr:cNvPr id="3" name="BExU1T2VEI1UJY7ERA3LASNTM5Y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19050</xdr:colOff>
      <xdr:row>2</xdr:row>
      <xdr:rowOff>82550</xdr:rowOff>
    </xdr:from>
    <xdr:to>
      <xdr:col>1</xdr:col>
      <xdr:colOff>69850</xdr:colOff>
      <xdr:row>2</xdr:row>
      <xdr:rowOff>133350</xdr:rowOff>
    </xdr:to>
    <xdr:pic macro="[1]!DesignIconClicked">
      <xdr:nvPicPr>
        <xdr:cNvPr id="4" name="BExEW9OMG0F18GSXU8UYYKQ5WXW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6350</xdr:rowOff>
    </xdr:from>
    <xdr:to>
      <xdr:col>2</xdr:col>
      <xdr:colOff>79375</xdr:colOff>
      <xdr:row>2</xdr:row>
      <xdr:rowOff>57150</xdr:rowOff>
    </xdr:to>
    <xdr:pic macro="[1]!DesignIconClicked">
      <xdr:nvPicPr>
        <xdr:cNvPr id="5" name="BExS3MIYD4HP38MLYFVCTTHI6N7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28575</xdr:colOff>
      <xdr:row>2</xdr:row>
      <xdr:rowOff>82550</xdr:rowOff>
    </xdr:from>
    <xdr:to>
      <xdr:col>2</xdr:col>
      <xdr:colOff>79375</xdr:colOff>
      <xdr:row>2</xdr:row>
      <xdr:rowOff>133350</xdr:rowOff>
    </xdr:to>
    <xdr:pic macro="[1]!DesignIconClicked">
      <xdr:nvPicPr>
        <xdr:cNvPr id="6" name="BEx58M94YCUGXXQSDEQ26LBRXXV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2</xdr:row>
      <xdr:rowOff>6350</xdr:rowOff>
    </xdr:from>
    <xdr:to>
      <xdr:col>3</xdr:col>
      <xdr:colOff>76200</xdr:colOff>
      <xdr:row>2</xdr:row>
      <xdr:rowOff>57150</xdr:rowOff>
    </xdr:to>
    <xdr:pic macro="[1]!DesignIconClicked">
      <xdr:nvPicPr>
        <xdr:cNvPr id="7" name="BEx1NQQFPFS71QVA5MJKUNYB1X2Q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2</xdr:row>
      <xdr:rowOff>82550</xdr:rowOff>
    </xdr:from>
    <xdr:to>
      <xdr:col>3</xdr:col>
      <xdr:colOff>76200</xdr:colOff>
      <xdr:row>2</xdr:row>
      <xdr:rowOff>133350</xdr:rowOff>
    </xdr:to>
    <xdr:pic macro="[1]!DesignIconClicked">
      <xdr:nvPicPr>
        <xdr:cNvPr id="8" name="BExMB4LFJXUCH0R04DZ3E12UTWO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</xdr:row>
      <xdr:rowOff>6350</xdr:rowOff>
    </xdr:from>
    <xdr:to>
      <xdr:col>4</xdr:col>
      <xdr:colOff>69850</xdr:colOff>
      <xdr:row>2</xdr:row>
      <xdr:rowOff>57150</xdr:rowOff>
    </xdr:to>
    <xdr:pic macro="[1]!DesignIconClicked">
      <xdr:nvPicPr>
        <xdr:cNvPr id="9" name="BExILXOIYDCBPJLY9YLUF1OLZYUD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19050</xdr:colOff>
      <xdr:row>2</xdr:row>
      <xdr:rowOff>82550</xdr:rowOff>
    </xdr:from>
    <xdr:to>
      <xdr:col>4</xdr:col>
      <xdr:colOff>69850</xdr:colOff>
      <xdr:row>2</xdr:row>
      <xdr:rowOff>133350</xdr:rowOff>
    </xdr:to>
    <xdr:pic macro="[1]!DesignIconClicked">
      <xdr:nvPicPr>
        <xdr:cNvPr id="10" name="BExZUJ908DDCAO2ZFO3F7264VZAZ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2</xdr:row>
      <xdr:rowOff>6350</xdr:rowOff>
    </xdr:from>
    <xdr:to>
      <xdr:col>5</xdr:col>
      <xdr:colOff>73025</xdr:colOff>
      <xdr:row>2</xdr:row>
      <xdr:rowOff>57150</xdr:rowOff>
    </xdr:to>
    <xdr:pic macro="[1]!DesignIconClicked">
      <xdr:nvPicPr>
        <xdr:cNvPr id="11" name="BEx1IGQ4D192P5O9VQR03CYVIKQI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2</xdr:row>
      <xdr:rowOff>82550</xdr:rowOff>
    </xdr:from>
    <xdr:to>
      <xdr:col>5</xdr:col>
      <xdr:colOff>73025</xdr:colOff>
      <xdr:row>2</xdr:row>
      <xdr:rowOff>133350</xdr:rowOff>
    </xdr:to>
    <xdr:pic macro="[1]!DesignIconClicked">
      <xdr:nvPicPr>
        <xdr:cNvPr id="12" name="BExSCI06T4TQI1W075EUL1YLATDT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</xdr:row>
      <xdr:rowOff>6350</xdr:rowOff>
    </xdr:from>
    <xdr:to>
      <xdr:col>6</xdr:col>
      <xdr:colOff>76200</xdr:colOff>
      <xdr:row>2</xdr:row>
      <xdr:rowOff>57150</xdr:rowOff>
    </xdr:to>
    <xdr:pic macro="[1]!DesignIconClicked">
      <xdr:nvPicPr>
        <xdr:cNvPr id="13" name="BExS7EW39M8A83MM3100Q4CHI2Z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2</xdr:row>
      <xdr:rowOff>82550</xdr:rowOff>
    </xdr:from>
    <xdr:to>
      <xdr:col>6</xdr:col>
      <xdr:colOff>76200</xdr:colOff>
      <xdr:row>2</xdr:row>
      <xdr:rowOff>133350</xdr:rowOff>
    </xdr:to>
    <xdr:pic macro="[1]!DesignIconClicked">
      <xdr:nvPicPr>
        <xdr:cNvPr id="14" name="BExUADX2HQXB04IFWZ41FOD8BSB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</xdr:row>
      <xdr:rowOff>6350</xdr:rowOff>
    </xdr:from>
    <xdr:to>
      <xdr:col>7</xdr:col>
      <xdr:colOff>79375</xdr:colOff>
      <xdr:row>2</xdr:row>
      <xdr:rowOff>57150</xdr:rowOff>
    </xdr:to>
    <xdr:pic macro="[1]!DesignIconClicked">
      <xdr:nvPicPr>
        <xdr:cNvPr id="15" name="BEx7GYQMGHSC5H0EEYAUOH2BF34X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2</xdr:row>
      <xdr:rowOff>82550</xdr:rowOff>
    </xdr:from>
    <xdr:to>
      <xdr:col>7</xdr:col>
      <xdr:colOff>79375</xdr:colOff>
      <xdr:row>2</xdr:row>
      <xdr:rowOff>133350</xdr:rowOff>
    </xdr:to>
    <xdr:pic macro="[1]!DesignIconClicked">
      <xdr:nvPicPr>
        <xdr:cNvPr id="16" name="BExSEMVNMPUNYGJXWJKVLG5KTGGI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2</xdr:row>
      <xdr:rowOff>6350</xdr:rowOff>
    </xdr:from>
    <xdr:to>
      <xdr:col>8</xdr:col>
      <xdr:colOff>82550</xdr:colOff>
      <xdr:row>2</xdr:row>
      <xdr:rowOff>57150</xdr:rowOff>
    </xdr:to>
    <xdr:pic macro="[1]!DesignIconClicked">
      <xdr:nvPicPr>
        <xdr:cNvPr id="17" name="BExGUZEZQT4VDD2KU58AD9T6CEX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2</xdr:row>
      <xdr:rowOff>82550</xdr:rowOff>
    </xdr:from>
    <xdr:to>
      <xdr:col>8</xdr:col>
      <xdr:colOff>82550</xdr:colOff>
      <xdr:row>2</xdr:row>
      <xdr:rowOff>133350</xdr:rowOff>
    </xdr:to>
    <xdr:pic macro="[1]!DesignIconClicked">
      <xdr:nvPicPr>
        <xdr:cNvPr id="18" name="BEx7IBL6VUP2J6O97V8FK0NE92T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2</xdr:row>
      <xdr:rowOff>6350</xdr:rowOff>
    </xdr:from>
    <xdr:to>
      <xdr:col>9</xdr:col>
      <xdr:colOff>73025</xdr:colOff>
      <xdr:row>2</xdr:row>
      <xdr:rowOff>57150</xdr:rowOff>
    </xdr:to>
    <xdr:pic macro="[1]!DesignIconClicked">
      <xdr:nvPicPr>
        <xdr:cNvPr id="19" name="BEx97XLMYBBMUMLSK75PRSNAEPTD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2</xdr:row>
      <xdr:rowOff>82550</xdr:rowOff>
    </xdr:from>
    <xdr:to>
      <xdr:col>9</xdr:col>
      <xdr:colOff>73025</xdr:colOff>
      <xdr:row>2</xdr:row>
      <xdr:rowOff>133350</xdr:rowOff>
    </xdr:to>
    <xdr:pic macro="[1]!DesignIconClicked">
      <xdr:nvPicPr>
        <xdr:cNvPr id="20" name="BExZKB80GWYMTZKY4YJRH2C38I3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406400"/>
          <a:ext cx="50800" cy="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 macro="[1]!DesignIconClicked"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showGridLines="0" tabSelected="1" zoomScaleNormal="100" workbookViewId="0">
      <pane ySplit="8" topLeftCell="A9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0.85546875" customWidth="1"/>
    <col min="2" max="2" width="51.140625" customWidth="1"/>
    <col min="3" max="3" width="16.42578125" customWidth="1"/>
    <col min="4" max="4" width="15.5703125" customWidth="1"/>
    <col min="5" max="5" width="16.42578125" customWidth="1"/>
    <col min="6" max="6" width="16.7109375" customWidth="1"/>
    <col min="7" max="7" width="16.42578125" customWidth="1"/>
    <col min="8" max="8" width="16.5703125" customWidth="1"/>
    <col min="9" max="9" width="0.7109375" customWidth="1"/>
  </cols>
  <sheetData>
    <row r="1" spans="2:10" ht="5.25" customHeight="1" thickBot="1" x14ac:dyDescent="0.25">
      <c r="B1" s="1"/>
      <c r="C1" s="8"/>
      <c r="E1" s="1"/>
    </row>
    <row r="2" spans="2:10" ht="18" x14ac:dyDescent="0.2">
      <c r="B2" s="23" t="s">
        <v>24</v>
      </c>
      <c r="C2" s="24"/>
      <c r="D2" s="24"/>
      <c r="E2" s="24"/>
      <c r="F2" s="24"/>
      <c r="G2" s="24"/>
      <c r="H2" s="25"/>
    </row>
    <row r="3" spans="2:10" ht="15" x14ac:dyDescent="0.2">
      <c r="B3" s="26" t="s">
        <v>0</v>
      </c>
      <c r="C3" s="27"/>
      <c r="D3" s="27"/>
      <c r="E3" s="27"/>
      <c r="F3" s="27"/>
      <c r="G3" s="27"/>
      <c r="H3" s="28"/>
    </row>
    <row r="4" spans="2:10" x14ac:dyDescent="0.2">
      <c r="B4" s="29" t="s">
        <v>1</v>
      </c>
      <c r="C4" s="30"/>
      <c r="D4" s="30"/>
      <c r="E4" s="30"/>
      <c r="F4" s="30"/>
      <c r="G4" s="30"/>
      <c r="H4" s="31"/>
    </row>
    <row r="5" spans="2:10" x14ac:dyDescent="0.2">
      <c r="B5" s="32" t="s">
        <v>42</v>
      </c>
      <c r="C5" s="33"/>
      <c r="D5" s="33"/>
      <c r="E5" s="33"/>
      <c r="F5" s="33"/>
      <c r="G5" s="33"/>
      <c r="H5" s="34"/>
    </row>
    <row r="6" spans="2:10" x14ac:dyDescent="0.2">
      <c r="B6" s="35" t="s">
        <v>2</v>
      </c>
      <c r="C6" s="36"/>
      <c r="D6" s="36"/>
      <c r="E6" s="36"/>
      <c r="F6" s="36"/>
      <c r="G6" s="36"/>
      <c r="H6" s="37"/>
    </row>
    <row r="7" spans="2:10" x14ac:dyDescent="0.2">
      <c r="B7" s="51" t="s">
        <v>3</v>
      </c>
      <c r="C7" s="38" t="s">
        <v>4</v>
      </c>
      <c r="D7" s="38"/>
      <c r="E7" s="38"/>
      <c r="F7" s="38"/>
      <c r="G7" s="38"/>
      <c r="H7" s="53" t="s">
        <v>5</v>
      </c>
      <c r="I7" s="21"/>
      <c r="J7" s="21"/>
    </row>
    <row r="8" spans="2:10" ht="24" x14ac:dyDescent="0.2">
      <c r="B8" s="52"/>
      <c r="C8" s="55" t="s">
        <v>6</v>
      </c>
      <c r="D8" s="39" t="s">
        <v>7</v>
      </c>
      <c r="E8" s="39" t="s">
        <v>8</v>
      </c>
      <c r="F8" s="39" t="s">
        <v>9</v>
      </c>
      <c r="G8" s="39" t="s">
        <v>10</v>
      </c>
      <c r="H8" s="54"/>
      <c r="I8" s="21"/>
      <c r="J8" s="21"/>
    </row>
    <row r="9" spans="2:10" x14ac:dyDescent="0.2">
      <c r="B9" s="2" t="s">
        <v>11</v>
      </c>
      <c r="C9" s="43">
        <v>14769228790.620001</v>
      </c>
      <c r="D9" s="44">
        <v>-808220542.16000009</v>
      </c>
      <c r="E9" s="43">
        <v>13961008248.460001</v>
      </c>
      <c r="F9" s="43">
        <v>8585133725.4700012</v>
      </c>
      <c r="G9" s="43">
        <v>6869278787.1300001</v>
      </c>
      <c r="H9" s="5">
        <v>5375874522.9899998</v>
      </c>
      <c r="I9" s="21"/>
      <c r="J9" s="21"/>
    </row>
    <row r="10" spans="2:10" x14ac:dyDescent="0.2">
      <c r="B10" s="2" t="s">
        <v>12</v>
      </c>
      <c r="C10" s="45">
        <v>3664694954</v>
      </c>
      <c r="D10" s="46">
        <v>-88192084.849999994</v>
      </c>
      <c r="E10" s="45">
        <v>3576502869.1500001</v>
      </c>
      <c r="F10" s="45">
        <v>2554904557.1500001</v>
      </c>
      <c r="G10" s="45">
        <v>2132660499.5899999</v>
      </c>
      <c r="H10" s="5">
        <v>1021598312</v>
      </c>
      <c r="I10" s="21"/>
      <c r="J10" s="21"/>
    </row>
    <row r="11" spans="2:10" x14ac:dyDescent="0.2">
      <c r="B11" s="2" t="s">
        <v>13</v>
      </c>
      <c r="C11" s="45">
        <v>5545633126</v>
      </c>
      <c r="D11" s="46">
        <v>-2540841.41</v>
      </c>
      <c r="E11" s="45">
        <v>5543092284.5900002</v>
      </c>
      <c r="F11" s="45">
        <v>2890278475.46</v>
      </c>
      <c r="G11" s="45">
        <v>1894892494.46</v>
      </c>
      <c r="H11" s="5">
        <v>2652813809.1300001</v>
      </c>
      <c r="I11" s="21"/>
      <c r="J11" s="21"/>
    </row>
    <row r="12" spans="2:10" x14ac:dyDescent="0.2">
      <c r="B12" s="2" t="s">
        <v>14</v>
      </c>
      <c r="C12" s="47">
        <v>2441344425.6199999</v>
      </c>
      <c r="D12" s="47">
        <v>151381582.74000001</v>
      </c>
      <c r="E12" s="47">
        <v>2592726008.3600001</v>
      </c>
      <c r="F12" s="47">
        <v>1669210594.5</v>
      </c>
      <c r="G12" s="47">
        <v>1635003171.6799998</v>
      </c>
      <c r="H12" s="40">
        <v>923515413.86000013</v>
      </c>
    </row>
    <row r="13" spans="2:10" x14ac:dyDescent="0.2">
      <c r="B13" s="3" t="s">
        <v>15</v>
      </c>
      <c r="C13" s="48">
        <v>488268885.12</v>
      </c>
      <c r="D13" s="48">
        <v>30276316.550000001</v>
      </c>
      <c r="E13" s="48">
        <v>518545201.67000002</v>
      </c>
      <c r="F13" s="48">
        <v>333842118.89999998</v>
      </c>
      <c r="G13" s="48">
        <v>327000634.33999997</v>
      </c>
      <c r="H13" s="41">
        <v>184703082.77000004</v>
      </c>
    </row>
    <row r="14" spans="2:10" x14ac:dyDescent="0.2">
      <c r="B14" s="3" t="s">
        <v>16</v>
      </c>
      <c r="C14" s="48">
        <v>1953075540.5</v>
      </c>
      <c r="D14" s="48">
        <v>121105266.19</v>
      </c>
      <c r="E14" s="48">
        <v>2074180806.6900001</v>
      </c>
      <c r="F14" s="48">
        <v>1335368475.5999999</v>
      </c>
      <c r="G14" s="48">
        <v>1308002537.3399999</v>
      </c>
      <c r="H14" s="41">
        <v>738812331.09000015</v>
      </c>
    </row>
    <row r="15" spans="2:10" x14ac:dyDescent="0.2">
      <c r="B15" s="2" t="s">
        <v>17</v>
      </c>
      <c r="C15" s="45">
        <v>3115751966</v>
      </c>
      <c r="D15" s="46">
        <v>-867097405.70000005</v>
      </c>
      <c r="E15" s="45">
        <v>2248654560.3000002</v>
      </c>
      <c r="F15" s="45">
        <v>1470707572.3</v>
      </c>
      <c r="G15" s="45">
        <v>1206690095.3399999</v>
      </c>
      <c r="H15" s="5">
        <v>777946988.00000024</v>
      </c>
    </row>
    <row r="16" spans="2:10" ht="24" x14ac:dyDescent="0.2">
      <c r="B16" s="2" t="s">
        <v>18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0</v>
      </c>
    </row>
    <row r="17" spans="2:8" x14ac:dyDescent="0.2">
      <c r="B17" s="4" t="s">
        <v>19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2">
        <v>0</v>
      </c>
    </row>
    <row r="18" spans="2:8" x14ac:dyDescent="0.2">
      <c r="B18" s="4" t="s">
        <v>20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2">
        <v>0</v>
      </c>
    </row>
    <row r="19" spans="2:8" x14ac:dyDescent="0.2">
      <c r="B19" s="2" t="s">
        <v>21</v>
      </c>
      <c r="C19" s="45">
        <v>1804319</v>
      </c>
      <c r="D19" s="46">
        <v>-1771792.94</v>
      </c>
      <c r="E19" s="45">
        <v>32526.06</v>
      </c>
      <c r="F19" s="45">
        <v>32526.06</v>
      </c>
      <c r="G19" s="45">
        <v>32526.06</v>
      </c>
      <c r="H19" s="5">
        <v>0</v>
      </c>
    </row>
    <row r="20" spans="2:8" x14ac:dyDescent="0.2">
      <c r="B20" s="3"/>
      <c r="C20" s="45"/>
      <c r="D20" s="45"/>
      <c r="E20" s="45"/>
      <c r="F20" s="45"/>
      <c r="G20" s="45"/>
      <c r="H20" s="5"/>
    </row>
    <row r="21" spans="2:8" x14ac:dyDescent="0.2">
      <c r="B21" s="2" t="s">
        <v>22</v>
      </c>
      <c r="C21" s="45">
        <v>20541674511</v>
      </c>
      <c r="D21" s="45">
        <v>2060203159.53</v>
      </c>
      <c r="E21" s="45">
        <v>22601877670.530003</v>
      </c>
      <c r="F21" s="45">
        <v>16889674295.01</v>
      </c>
      <c r="G21" s="45">
        <v>16122734551.469999</v>
      </c>
      <c r="H21" s="5">
        <v>5712203375.5200024</v>
      </c>
    </row>
    <row r="22" spans="2:8" x14ac:dyDescent="0.2">
      <c r="B22" s="2" t="s">
        <v>12</v>
      </c>
      <c r="C22" s="45">
        <v>0</v>
      </c>
      <c r="D22" s="45">
        <v>13275330.09</v>
      </c>
      <c r="E22" s="45">
        <v>13275330.09</v>
      </c>
      <c r="F22" s="45">
        <v>13275330.09</v>
      </c>
      <c r="G22" s="45">
        <v>13275330.09</v>
      </c>
      <c r="H22" s="5">
        <v>0</v>
      </c>
    </row>
    <row r="23" spans="2:8" x14ac:dyDescent="0.2">
      <c r="B23" s="2" t="s">
        <v>13</v>
      </c>
      <c r="C23" s="45">
        <v>17306970119</v>
      </c>
      <c r="D23" s="45">
        <v>1944773313.3099999</v>
      </c>
      <c r="E23" s="45">
        <v>19251743432.310001</v>
      </c>
      <c r="F23" s="45">
        <v>14805773387.66</v>
      </c>
      <c r="G23" s="45">
        <v>14047319401.93</v>
      </c>
      <c r="H23" s="5">
        <v>4445970044.6500015</v>
      </c>
    </row>
    <row r="24" spans="2:8" x14ac:dyDescent="0.2">
      <c r="B24" s="2" t="s">
        <v>14</v>
      </c>
      <c r="C24" s="47">
        <v>3234704392</v>
      </c>
      <c r="D24" s="47">
        <v>92683541</v>
      </c>
      <c r="E24" s="47">
        <v>3327387933</v>
      </c>
      <c r="F24" s="47">
        <v>2061154602.1300001</v>
      </c>
      <c r="G24" s="47">
        <v>2052668844.3199999</v>
      </c>
      <c r="H24" s="40">
        <v>1266233330.8699999</v>
      </c>
    </row>
    <row r="25" spans="2:8" x14ac:dyDescent="0.2">
      <c r="B25" s="3" t="s">
        <v>15</v>
      </c>
      <c r="C25" s="48">
        <v>970411317.60000002</v>
      </c>
      <c r="D25" s="48">
        <v>27805062.300000001</v>
      </c>
      <c r="E25" s="48">
        <v>998216379.89999998</v>
      </c>
      <c r="F25" s="48">
        <v>618346380.63999999</v>
      </c>
      <c r="G25" s="48">
        <v>615800653.29999995</v>
      </c>
      <c r="H25" s="41">
        <v>379869999.25999999</v>
      </c>
    </row>
    <row r="26" spans="2:8" x14ac:dyDescent="0.2">
      <c r="B26" s="3" t="s">
        <v>16</v>
      </c>
      <c r="C26" s="48">
        <v>2264293074.4000001</v>
      </c>
      <c r="D26" s="48">
        <v>64878478.700000003</v>
      </c>
      <c r="E26" s="48">
        <v>2329171553.0999999</v>
      </c>
      <c r="F26" s="48">
        <v>1442808221.49</v>
      </c>
      <c r="G26" s="48">
        <v>1436868191.02</v>
      </c>
      <c r="H26" s="41">
        <v>886363331.6099999</v>
      </c>
    </row>
    <row r="27" spans="2:8" x14ac:dyDescent="0.2">
      <c r="B27" s="2" t="s">
        <v>17</v>
      </c>
      <c r="C27" s="45">
        <v>0</v>
      </c>
      <c r="D27" s="45">
        <v>9470975.1300000008</v>
      </c>
      <c r="E27" s="45">
        <v>9470975.1300000008</v>
      </c>
      <c r="F27" s="45">
        <v>9470975.1300000008</v>
      </c>
      <c r="G27" s="45">
        <v>9470975.1300000008</v>
      </c>
      <c r="H27" s="5">
        <v>0</v>
      </c>
    </row>
    <row r="28" spans="2:8" ht="24" x14ac:dyDescent="0.2">
      <c r="B28" s="2" t="s">
        <v>18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5">
        <v>0</v>
      </c>
    </row>
    <row r="29" spans="2:8" x14ac:dyDescent="0.2">
      <c r="B29" s="4" t="s">
        <v>19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2">
        <v>0</v>
      </c>
    </row>
    <row r="30" spans="2:8" x14ac:dyDescent="0.2">
      <c r="B30" s="4" t="s">
        <v>20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2">
        <v>0</v>
      </c>
    </row>
    <row r="31" spans="2:8" x14ac:dyDescent="0.2">
      <c r="B31" s="2" t="s">
        <v>21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5">
        <v>0</v>
      </c>
    </row>
    <row r="32" spans="2:8" x14ac:dyDescent="0.2">
      <c r="B32" s="2" t="s">
        <v>23</v>
      </c>
      <c r="C32" s="45">
        <v>35310903301.619995</v>
      </c>
      <c r="D32" s="45">
        <v>1251982617.3699999</v>
      </c>
      <c r="E32" s="45">
        <v>36562885918.990005</v>
      </c>
      <c r="F32" s="45">
        <v>25474808020.480003</v>
      </c>
      <c r="G32" s="45">
        <v>22992013338.599998</v>
      </c>
      <c r="H32" s="5">
        <v>11088077898.510002</v>
      </c>
    </row>
    <row r="33" spans="2:8" ht="13.5" thickBot="1" x14ac:dyDescent="0.25">
      <c r="B33" s="6"/>
      <c r="C33" s="50"/>
      <c r="D33" s="50"/>
      <c r="E33" s="50"/>
      <c r="F33" s="50"/>
      <c r="G33" s="50"/>
      <c r="H33" s="7"/>
    </row>
    <row r="35" spans="2:8" x14ac:dyDescent="0.2">
      <c r="B35" s="22" t="s">
        <v>25</v>
      </c>
      <c r="C35" s="22"/>
      <c r="D35" s="22"/>
      <c r="E35" s="22"/>
      <c r="F35" s="22"/>
      <c r="G35" s="22"/>
      <c r="H35" s="22"/>
    </row>
    <row r="36" spans="2:8" x14ac:dyDescent="0.2">
      <c r="B36" s="22"/>
      <c r="C36" s="22"/>
      <c r="D36" s="22"/>
      <c r="E36" s="22"/>
      <c r="F36" s="22"/>
      <c r="G36" s="22"/>
      <c r="H36" s="22"/>
    </row>
    <row r="37" spans="2:8" x14ac:dyDescent="0.2">
      <c r="B37" s="22"/>
      <c r="C37" s="22"/>
      <c r="D37" s="22"/>
      <c r="E37" s="22"/>
      <c r="F37" s="22"/>
      <c r="G37" s="22"/>
      <c r="H37" s="22"/>
    </row>
    <row r="38" spans="2:8" ht="6.75" customHeight="1" x14ac:dyDescent="0.2"/>
  </sheetData>
  <mergeCells count="9">
    <mergeCell ref="B35:H37"/>
    <mergeCell ref="B2:H2"/>
    <mergeCell ref="B3:H3"/>
    <mergeCell ref="B4:H4"/>
    <mergeCell ref="B5:H5"/>
    <mergeCell ref="B6:H6"/>
    <mergeCell ref="B7:B8"/>
    <mergeCell ref="C7:G7"/>
    <mergeCell ref="H7:H8"/>
  </mergeCells>
  <conditionalFormatting sqref="C13:H14">
    <cfRule type="cellIs" dxfId="4" priority="10" operator="equal">
      <formula>0</formula>
    </cfRule>
  </conditionalFormatting>
  <conditionalFormatting sqref="C12">
    <cfRule type="expression" dxfId="3" priority="4">
      <formula>C12=0</formula>
    </cfRule>
  </conditionalFormatting>
  <conditionalFormatting sqref="D12:H12">
    <cfRule type="expression" dxfId="2" priority="3">
      <formula>D12=0</formula>
    </cfRule>
  </conditionalFormatting>
  <conditionalFormatting sqref="C24:H24">
    <cfRule type="expression" dxfId="1" priority="2">
      <formula>C24=0</formula>
    </cfRule>
  </conditionalFormatting>
  <conditionalFormatting sqref="C25:H26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8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5703125" bestFit="1" customWidth="1"/>
    <col min="10" max="10" width="15.28515625" bestFit="1" customWidth="1"/>
  </cols>
  <sheetData>
    <row r="3" spans="2:10" ht="38.25" x14ac:dyDescent="0.2">
      <c r="B3" s="19" t="s">
        <v>26</v>
      </c>
      <c r="C3" s="19" t="s">
        <v>27</v>
      </c>
      <c r="D3" s="19" t="s">
        <v>28</v>
      </c>
      <c r="E3" s="20" t="s">
        <v>36</v>
      </c>
      <c r="F3" s="20" t="s">
        <v>37</v>
      </c>
      <c r="G3" s="20" t="s">
        <v>38</v>
      </c>
      <c r="H3" s="20" t="s">
        <v>39</v>
      </c>
      <c r="I3" s="20" t="s">
        <v>40</v>
      </c>
      <c r="J3" s="20" t="s">
        <v>41</v>
      </c>
    </row>
    <row r="4" spans="2:10" x14ac:dyDescent="0.2">
      <c r="B4" s="16" t="s">
        <v>29</v>
      </c>
      <c r="C4" s="16" t="s">
        <v>30</v>
      </c>
      <c r="D4" s="16" t="s">
        <v>31</v>
      </c>
      <c r="E4" s="15">
        <v>488268885.12</v>
      </c>
      <c r="F4" s="15">
        <v>30276316.550000001</v>
      </c>
      <c r="G4" s="15">
        <v>518545201.67000002</v>
      </c>
      <c r="H4" s="15">
        <v>333842118.89999998</v>
      </c>
      <c r="I4" s="15">
        <v>327000634.33999997</v>
      </c>
      <c r="J4" s="15">
        <v>184703082.77000001</v>
      </c>
    </row>
    <row r="5" spans="2:10" x14ac:dyDescent="0.2">
      <c r="B5" s="16" t="s">
        <v>32</v>
      </c>
      <c r="C5" s="16" t="s">
        <v>32</v>
      </c>
      <c r="D5" s="16" t="s">
        <v>33</v>
      </c>
      <c r="E5" s="15">
        <v>1953075540.5</v>
      </c>
      <c r="F5" s="15">
        <v>121105266.19</v>
      </c>
      <c r="G5" s="15">
        <v>2074180806.6900001</v>
      </c>
      <c r="H5" s="15">
        <v>1335368475.5999999</v>
      </c>
      <c r="I5" s="15">
        <v>1308002537.3399999</v>
      </c>
      <c r="J5" s="15">
        <v>738812331.09000003</v>
      </c>
    </row>
    <row r="6" spans="2:10" x14ac:dyDescent="0.2">
      <c r="B6" s="16" t="s">
        <v>32</v>
      </c>
      <c r="C6" s="16" t="s">
        <v>34</v>
      </c>
      <c r="D6" s="16" t="s">
        <v>31</v>
      </c>
      <c r="E6" s="15">
        <v>970411317.60000002</v>
      </c>
      <c r="F6" s="15">
        <v>27805062.300000001</v>
      </c>
      <c r="G6" s="15">
        <v>998216379.89999998</v>
      </c>
      <c r="H6" s="15">
        <v>618346380.63999999</v>
      </c>
      <c r="I6" s="15">
        <v>615800653.29999995</v>
      </c>
      <c r="J6" s="15">
        <v>379869999.25999999</v>
      </c>
    </row>
    <row r="7" spans="2:10" x14ac:dyDescent="0.2">
      <c r="B7" s="16" t="s">
        <v>32</v>
      </c>
      <c r="C7" s="16" t="s">
        <v>32</v>
      </c>
      <c r="D7" s="16" t="s">
        <v>33</v>
      </c>
      <c r="E7" s="15">
        <v>2264293074.4000001</v>
      </c>
      <c r="F7" s="15">
        <v>64878478.700000003</v>
      </c>
      <c r="G7" s="15">
        <v>2329171553.0999999</v>
      </c>
      <c r="H7" s="15">
        <v>1442808221.49</v>
      </c>
      <c r="I7" s="15">
        <v>1436868191.02</v>
      </c>
      <c r="J7" s="15">
        <v>886363331.61000001</v>
      </c>
    </row>
    <row r="8" spans="2:10" x14ac:dyDescent="0.2">
      <c r="B8" s="17" t="s">
        <v>35</v>
      </c>
      <c r="C8" s="17" t="s">
        <v>32</v>
      </c>
      <c r="D8" s="17" t="s">
        <v>32</v>
      </c>
      <c r="E8" s="18">
        <v>5676048817.6199999</v>
      </c>
      <c r="F8" s="18">
        <v>244065123.74000001</v>
      </c>
      <c r="G8" s="18">
        <v>5920113941.3599997</v>
      </c>
      <c r="H8" s="18">
        <v>3730365196.6300001</v>
      </c>
      <c r="I8" s="18">
        <v>3687672016</v>
      </c>
      <c r="J8" s="18">
        <v>2189748744.73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5703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9"/>
      <c r="B1" s="10" t="e">
        <f ca="1">[1]!BexGetCellData("00O2TQ2O5Z7DPSFCWMDG4H3QW","","DP_1")</f>
        <v>#NAME?</v>
      </c>
      <c r="C1" s="10" t="e">
        <f ca="1">[1]!BexGetCellData("00O2TQ2O5Z7DPSFCWMDG4HA2G","","DP_1")</f>
        <v>#NAME?</v>
      </c>
      <c r="D1" s="10" t="e">
        <f ca="1">[1]!BexGetCellData("00O2TQ2O5Z7DPSFCWMDG4HGE0","","DP_1")</f>
        <v>#NAME?</v>
      </c>
      <c r="E1" s="10" t="e">
        <f ca="1">[1]!BexGetCellData("00O2TQ2O5Z7DPSFCWMDG4HMPK","","DP_1")</f>
        <v>#NAME?</v>
      </c>
      <c r="F1" s="10" t="e">
        <f ca="1">[1]!BexGetCellData("00O2TQ2O5Z7DPSFCWMDG4HT14","","DP_1")</f>
        <v>#NAME?</v>
      </c>
      <c r="G1" s="10" t="e">
        <f ca="1">[1]!BexGetCellData("00O2TQ2O5Z7DPSFCWMDG4HZCO","","DP_1")</f>
        <v>#NAME?</v>
      </c>
    </row>
    <row r="2" spans="1:7" x14ac:dyDescent="0.2">
      <c r="A2" s="12" t="e">
        <f ca="1">[1]!BexGetCellData("","00O2TQ2O5Z7DPSFHJ8Z5KTK6N","DP_1")</f>
        <v>#NAME?</v>
      </c>
      <c r="B2" s="15" t="e">
        <f ca="1">[1]!BexGetCellData("00O2TQ2O5Z7DPSFCWMDG4H3QW","00O2TQ2O5Z7DPSFHJ8Z5KTK6N","DP_1")</f>
        <v>#NAME?</v>
      </c>
      <c r="C2" s="15" t="e">
        <f ca="1">[1]!BexGetCellData("00O2TQ2O5Z7DPSFCWMDG4HA2G","00O2TQ2O5Z7DPSFHJ8Z5KTK6N","DP_1")</f>
        <v>#NAME?</v>
      </c>
      <c r="D2" s="15" t="e">
        <f ca="1">[1]!BexGetCellData("00O2TQ2O5Z7DPSFCWMDG4HGE0","00O2TQ2O5Z7DPSFHJ8Z5KTK6N","DP_1")</f>
        <v>#NAME?</v>
      </c>
      <c r="E2" s="15" t="e">
        <f ca="1">[1]!BexGetCellData("00O2TQ2O5Z7DPSFCWMDG4HMPK","00O2TQ2O5Z7DPSFHJ8Z5KTK6N","DP_1")</f>
        <v>#NAME?</v>
      </c>
      <c r="F2" s="15" t="e">
        <f ca="1">[1]!BexGetCellData("00O2TQ2O5Z7DPSFCWMDG4HT14","00O2TQ2O5Z7DPSFHJ8Z5KTK6N","DP_1")</f>
        <v>#NAME?</v>
      </c>
      <c r="G2" s="15" t="e">
        <f ca="1">[1]!BexGetCellData("00O2TQ2O5Z7DPSFCWMDG4HZCO","00O2TQ2O5Z7DPSFHJ8Z5KTK6N","DP_1")</f>
        <v>#NAME?</v>
      </c>
    </row>
    <row r="3" spans="1:7" x14ac:dyDescent="0.2">
      <c r="A3" s="13" t="e">
        <f ca="1">[1]!BexGetCellData("","00O2TQ2O5Z7DPSFHJ8Z5KTQI7","DP_1")</f>
        <v>#NAME?</v>
      </c>
      <c r="B3" s="15" t="e">
        <f ca="1">[1]!BexGetCellData("00O2TQ2O5Z7DPSFCWMDG4H3QW","00O2TQ2O5Z7DPSFHJ8Z5KTQI7","DP_1")</f>
        <v>#NAME?</v>
      </c>
      <c r="C3" s="15" t="e">
        <f ca="1">[1]!BexGetCellData("00O2TQ2O5Z7DPSFCWMDG4HA2G","00O2TQ2O5Z7DPSFHJ8Z5KTQI7","DP_1")</f>
        <v>#NAME?</v>
      </c>
      <c r="D3" s="15" t="e">
        <f ca="1">[1]!BexGetCellData("00O2TQ2O5Z7DPSFCWMDG4HGE0","00O2TQ2O5Z7DPSFHJ8Z5KTQI7","DP_1")</f>
        <v>#NAME?</v>
      </c>
      <c r="E3" s="15" t="e">
        <f ca="1">[1]!BexGetCellData("00O2TQ2O5Z7DPSFCWMDG4HMPK","00O2TQ2O5Z7DPSFHJ8Z5KTQI7","DP_1")</f>
        <v>#NAME?</v>
      </c>
      <c r="F3" s="15" t="e">
        <f ca="1">[1]!BexGetCellData("00O2TQ2O5Z7DPSFCWMDG4HT14","00O2TQ2O5Z7DPSFHJ8Z5KTQI7","DP_1")</f>
        <v>#NAME?</v>
      </c>
      <c r="G3" s="15" t="e">
        <f ca="1">[1]!BexGetCellData("00O2TQ2O5Z7DPSFCWMDG4HZCO","00O2TQ2O5Z7DPSFHJ8Z5KTQI7","DP_1")</f>
        <v>#NAME?</v>
      </c>
    </row>
    <row r="4" spans="1:7" x14ac:dyDescent="0.2">
      <c r="A4" s="13" t="e">
        <f ca="1">[1]!BexGetCellData("","00O2TQ2O5Z7DPSFHJ8Z5KTWTR","DP_1")</f>
        <v>#NAME?</v>
      </c>
      <c r="B4" s="15" t="e">
        <f ca="1">[1]!BexGetCellData("00O2TQ2O5Z7DPSFCWMDG4H3QW","00O2TQ2O5Z7DPSFHJ8Z5KTWTR","DP_1")</f>
        <v>#NAME?</v>
      </c>
      <c r="C4" s="15" t="e">
        <f ca="1">[1]!BexGetCellData("00O2TQ2O5Z7DPSFCWMDG4HA2G","00O2TQ2O5Z7DPSFHJ8Z5KTWTR","DP_1")</f>
        <v>#NAME?</v>
      </c>
      <c r="D4" s="15" t="e">
        <f ca="1">[1]!BexGetCellData("00O2TQ2O5Z7DPSFCWMDG4HGE0","00O2TQ2O5Z7DPSFHJ8Z5KTWTR","DP_1")</f>
        <v>#NAME?</v>
      </c>
      <c r="E4" s="15" t="e">
        <f ca="1">[1]!BexGetCellData("00O2TQ2O5Z7DPSFCWMDG4HMPK","00O2TQ2O5Z7DPSFHJ8Z5KTWTR","DP_1")</f>
        <v>#NAME?</v>
      </c>
      <c r="F4" s="15" t="e">
        <f ca="1">[1]!BexGetCellData("00O2TQ2O5Z7DPSFCWMDG4HT14","00O2TQ2O5Z7DPSFHJ8Z5KTWTR","DP_1")</f>
        <v>#NAME?</v>
      </c>
      <c r="G4" s="15" t="e">
        <f ca="1">[1]!BexGetCellData("00O2TQ2O5Z7DPSFCWMDG4HZCO","00O2TQ2O5Z7DPSFHJ8Z5KTWTR","DP_1")</f>
        <v>#NAME?</v>
      </c>
    </row>
    <row r="5" spans="1:7" x14ac:dyDescent="0.2">
      <c r="A5" s="13" t="e">
        <f ca="1">[1]!BexGetCellData("","00O2TQ2O5Z7DTSZZVLQJDQFIN","DP_1")</f>
        <v>#NAME?</v>
      </c>
      <c r="B5" s="11" t="e">
        <f ca="1">[1]!BexGetCellData("00O2TQ2O5Z7DPSFCWMDG4H3QW","00O2TQ2O5Z7DTSZZVLQJDQFIN","DP_1")</f>
        <v>#NAME?</v>
      </c>
      <c r="C5" s="11" t="e">
        <f ca="1">[1]!BexGetCellData("00O2TQ2O5Z7DPSFCWMDG4HA2G","00O2TQ2O5Z7DTSZZVLQJDQFIN","DP_1")</f>
        <v>#NAME?</v>
      </c>
      <c r="D5" s="11" t="e">
        <f ca="1">[1]!BexGetCellData("00O2TQ2O5Z7DPSFCWMDG4HGE0","00O2TQ2O5Z7DTSZZVLQJDQFIN","DP_1")</f>
        <v>#NAME?</v>
      </c>
      <c r="E5" s="11" t="e">
        <f ca="1">[1]!BexGetCellData("00O2TQ2O5Z7DPSFCWMDG4HMPK","00O2TQ2O5Z7DTSZZVLQJDQFIN","DP_1")</f>
        <v>#NAME?</v>
      </c>
      <c r="F5" s="11" t="e">
        <f ca="1">[1]!BexGetCellData("00O2TQ2O5Z7DPSFCWMDG4HT14","00O2TQ2O5Z7DTSZZVLQJDQFIN","DP_1")</f>
        <v>#NAME?</v>
      </c>
      <c r="G5" s="11" t="e">
        <f ca="1">[1]!BexGetCellData("00O2TQ2O5Z7DPSFCWMDG4HZCO","00O2TQ2O5Z7DTSZZVLQJDQFIN","DP_1")</f>
        <v>#NAME?</v>
      </c>
    </row>
    <row r="6" spans="1:7" x14ac:dyDescent="0.2">
      <c r="A6" s="14" t="e">
        <f ca="1">[1]!BexGetCellData("","00O2TQ2O5Z7DTSZZZA3RCSZDJ","DP_1")</f>
        <v>#NAME?</v>
      </c>
      <c r="B6" s="11" t="e">
        <f ca="1">[1]!BexGetCellData("00O2TQ2O5Z7DPSFCWMDG4H3QW","00O2TQ2O5Z7DTSZZZA3RCSZDJ","DP_1")</f>
        <v>#NAME?</v>
      </c>
      <c r="C6" s="11" t="e">
        <f ca="1">[1]!BexGetCellData("00O2TQ2O5Z7DPSFCWMDG4HA2G","00O2TQ2O5Z7DTSZZZA3RCSZDJ","DP_1")</f>
        <v>#NAME?</v>
      </c>
      <c r="D6" s="11" t="e">
        <f ca="1">[1]!BexGetCellData("00O2TQ2O5Z7DPSFCWMDG4HGE0","00O2TQ2O5Z7DTSZZZA3RCSZDJ","DP_1")</f>
        <v>#NAME?</v>
      </c>
      <c r="E6" s="11" t="e">
        <f ca="1">[1]!BexGetCellData("00O2TQ2O5Z7DPSFCWMDG4HMPK","00O2TQ2O5Z7DTSZZZA3RCSZDJ","DP_1")</f>
        <v>#NAME?</v>
      </c>
      <c r="F6" s="11" t="e">
        <f ca="1">[1]!BexGetCellData("00O2TQ2O5Z7DPSFCWMDG4HT14","00O2TQ2O5Z7DTSZZZA3RCSZDJ","DP_1")</f>
        <v>#NAME?</v>
      </c>
      <c r="G6" s="11" t="e">
        <f ca="1">[1]!BexGetCellData("00O2TQ2O5Z7DPSFCWMDG4HZCO","00O2TQ2O5Z7DTSZZZA3RCSZDJ","DP_1")</f>
        <v>#NAME?</v>
      </c>
    </row>
    <row r="7" spans="1:7" x14ac:dyDescent="0.2">
      <c r="A7" s="14" t="e">
        <f ca="1">[1]!BexGetCellData("","00O2TQ2O5Z7DTSZZZA3RCT5P3","DP_1")</f>
        <v>#NAME?</v>
      </c>
      <c r="B7" s="11" t="e">
        <f ca="1">[1]!BexGetCellData("00O2TQ2O5Z7DPSFCWMDG4H3QW","00O2TQ2O5Z7DTSZZZA3RCT5P3","DP_1")</f>
        <v>#NAME?</v>
      </c>
      <c r="C7" s="11" t="e">
        <f ca="1">[1]!BexGetCellData("00O2TQ2O5Z7DPSFCWMDG4HA2G","00O2TQ2O5Z7DTSZZZA3RCT5P3","DP_1")</f>
        <v>#NAME?</v>
      </c>
      <c r="D7" s="11" t="e">
        <f ca="1">[1]!BexGetCellData("00O2TQ2O5Z7DPSFCWMDG4HGE0","00O2TQ2O5Z7DTSZZZA3RCT5P3","DP_1")</f>
        <v>#NAME?</v>
      </c>
      <c r="E7" s="11" t="e">
        <f ca="1">[1]!BexGetCellData("00O2TQ2O5Z7DPSFCWMDG4HMPK","00O2TQ2O5Z7DTSZZZA3RCT5P3","DP_1")</f>
        <v>#NAME?</v>
      </c>
      <c r="F7" s="11" t="e">
        <f ca="1">[1]!BexGetCellData("00O2TQ2O5Z7DPSFCWMDG4HT14","00O2TQ2O5Z7DTSZZZA3RCT5P3","DP_1")</f>
        <v>#NAME?</v>
      </c>
      <c r="G7" s="11" t="e">
        <f ca="1">[1]!BexGetCellData("00O2TQ2O5Z7DPSFCWMDG4HZCO","00O2TQ2O5Z7DTSZZZA3RCT5P3","DP_1")</f>
        <v>#NAME?</v>
      </c>
    </row>
    <row r="8" spans="1:7" x14ac:dyDescent="0.2">
      <c r="A8" s="13" t="e">
        <f ca="1">[1]!BexGetCellData("","00O2TQ2O5Z7DTT002SHJ7SU1Z","DP_1")</f>
        <v>#NAME?</v>
      </c>
      <c r="B8" s="15" t="e">
        <f ca="1">[1]!BexGetCellData("00O2TQ2O5Z7DPSFCWMDG4H3QW","00O2TQ2O5Z7DTT002SHJ7SU1Z","DP_1")</f>
        <v>#NAME?</v>
      </c>
      <c r="C8" s="15" t="e">
        <f ca="1">[1]!BexGetCellData("00O2TQ2O5Z7DPSFCWMDG4HA2G","00O2TQ2O5Z7DTT002SHJ7SU1Z","DP_1")</f>
        <v>#NAME?</v>
      </c>
      <c r="D8" s="15" t="e">
        <f ca="1">[1]!BexGetCellData("00O2TQ2O5Z7DPSFCWMDG4HGE0","00O2TQ2O5Z7DTT002SHJ7SU1Z","DP_1")</f>
        <v>#NAME?</v>
      </c>
      <c r="E8" s="15" t="e">
        <f ca="1">[1]!BexGetCellData("00O2TQ2O5Z7DPSFCWMDG4HMPK","00O2TQ2O5Z7DTT002SHJ7SU1Z","DP_1")</f>
        <v>#NAME?</v>
      </c>
      <c r="F8" s="15" t="e">
        <f ca="1">[1]!BexGetCellData("00O2TQ2O5Z7DPSFCWMDG4HT14","00O2TQ2O5Z7DTT002SHJ7SU1Z","DP_1")</f>
        <v>#NAME?</v>
      </c>
      <c r="G8" s="15" t="e">
        <f ca="1">[1]!BexGetCellData("00O2TQ2O5Z7DPSFCWMDG4HZCO","00O2TQ2O5Z7DTT002SHJ7SU1Z","DP_1")</f>
        <v>#NAME?</v>
      </c>
    </row>
    <row r="9" spans="1:7" x14ac:dyDescent="0.2">
      <c r="A9" s="13" t="e">
        <f ca="1">[1]!BexGetCellData("","00O2TQ2O5Z7DPSFHJ8Z5KUSFJ","DP_1")</f>
        <v>#NAME?</v>
      </c>
      <c r="B9" s="11" t="e">
        <f ca="1">[1]!BexGetCellData("00O2TQ2O5Z7DPSFCWMDG4H3QW","00O2TQ2O5Z7DPSFHJ8Z5KUSFJ","DP_1")</f>
        <v>#NAME?</v>
      </c>
      <c r="C9" s="11" t="e">
        <f ca="1">[1]!BexGetCellData("00O2TQ2O5Z7DPSFCWMDG4HA2G","00O2TQ2O5Z7DPSFHJ8Z5KUSFJ","DP_1")</f>
        <v>#NAME?</v>
      </c>
      <c r="D9" s="11" t="e">
        <f ca="1">[1]!BexGetCellData("00O2TQ2O5Z7DPSFCWMDG4HGE0","00O2TQ2O5Z7DPSFHJ8Z5KUSFJ","DP_1")</f>
        <v>#NAME?</v>
      </c>
      <c r="E9" s="11" t="e">
        <f ca="1">[1]!BexGetCellData("00O2TQ2O5Z7DPSFCWMDG4HMPK","00O2TQ2O5Z7DPSFHJ8Z5KUSFJ","DP_1")</f>
        <v>#NAME?</v>
      </c>
      <c r="F9" s="11" t="e">
        <f ca="1">[1]!BexGetCellData("00O2TQ2O5Z7DPSFCWMDG4HT14","00O2TQ2O5Z7DPSFHJ8Z5KUSFJ","DP_1")</f>
        <v>#NAME?</v>
      </c>
      <c r="G9" s="11" t="e">
        <f ca="1">[1]!BexGetCellData("00O2TQ2O5Z7DPSFCWMDG4HZCO","00O2TQ2O5Z7DPSFHJ8Z5KUSFJ","DP_1")</f>
        <v>#NAME?</v>
      </c>
    </row>
    <row r="10" spans="1:7" x14ac:dyDescent="0.2">
      <c r="A10" s="14" t="e">
        <f ca="1">[1]!BexGetCellData("","00O2TQ2O5Z7DPSFHJ8Z5KUYR3","DP_1")</f>
        <v>#NAME?</v>
      </c>
      <c r="B10" s="11" t="e">
        <f ca="1">[1]!BexGetCellData("00O2TQ2O5Z7DPSFCWMDG4H3QW","00O2TQ2O5Z7DPSFHJ8Z5KUYR3","DP_1")</f>
        <v>#NAME?</v>
      </c>
      <c r="C10" s="11" t="e">
        <f ca="1">[1]!BexGetCellData("00O2TQ2O5Z7DPSFCWMDG4HA2G","00O2TQ2O5Z7DPSFHJ8Z5KUYR3","DP_1")</f>
        <v>#NAME?</v>
      </c>
      <c r="D10" s="11" t="e">
        <f ca="1">[1]!BexGetCellData("00O2TQ2O5Z7DPSFCWMDG4HGE0","00O2TQ2O5Z7DPSFHJ8Z5KUYR3","DP_1")</f>
        <v>#NAME?</v>
      </c>
      <c r="E10" s="11" t="e">
        <f ca="1">[1]!BexGetCellData("00O2TQ2O5Z7DPSFCWMDG4HMPK","00O2TQ2O5Z7DPSFHJ8Z5KUYR3","DP_1")</f>
        <v>#NAME?</v>
      </c>
      <c r="F10" s="11" t="e">
        <f ca="1">[1]!BexGetCellData("00O2TQ2O5Z7DPSFCWMDG4HT14","00O2TQ2O5Z7DPSFHJ8Z5KUYR3","DP_1")</f>
        <v>#NAME?</v>
      </c>
      <c r="G10" s="11" t="e">
        <f ca="1">[1]!BexGetCellData("00O2TQ2O5Z7DPSFCWMDG4HZCO","00O2TQ2O5Z7DPSFHJ8Z5KUYR3","DP_1")</f>
        <v>#NAME?</v>
      </c>
    </row>
    <row r="11" spans="1:7" x14ac:dyDescent="0.2">
      <c r="A11" s="14" t="e">
        <f ca="1">[1]!BexGetCellData("","00O2TQ2O5Z7DPSFHJ8Z5KV52N","DP_1")</f>
        <v>#NAME?</v>
      </c>
      <c r="B11" s="11" t="e">
        <f ca="1">[1]!BexGetCellData("00O2TQ2O5Z7DPSFCWMDG4H3QW","00O2TQ2O5Z7DPSFHJ8Z5KV52N","DP_1")</f>
        <v>#NAME?</v>
      </c>
      <c r="C11" s="11" t="e">
        <f ca="1">[1]!BexGetCellData("00O2TQ2O5Z7DPSFCWMDG4HA2G","00O2TQ2O5Z7DPSFHJ8Z5KV52N","DP_1")</f>
        <v>#NAME?</v>
      </c>
      <c r="D11" s="11" t="e">
        <f ca="1">[1]!BexGetCellData("00O2TQ2O5Z7DPSFCWMDG4HGE0","00O2TQ2O5Z7DPSFHJ8Z5KV52N","DP_1")</f>
        <v>#NAME?</v>
      </c>
      <c r="E11" s="11" t="e">
        <f ca="1">[1]!BexGetCellData("00O2TQ2O5Z7DPSFCWMDG4HMPK","00O2TQ2O5Z7DPSFHJ8Z5KV52N","DP_1")</f>
        <v>#NAME?</v>
      </c>
      <c r="F11" s="11" t="e">
        <f ca="1">[1]!BexGetCellData("00O2TQ2O5Z7DPSFCWMDG4HT14","00O2TQ2O5Z7DPSFHJ8Z5KV52N","DP_1")</f>
        <v>#NAME?</v>
      </c>
      <c r="G11" s="11" t="e">
        <f ca="1">[1]!BexGetCellData("00O2TQ2O5Z7DPSFCWMDG4HZCO","00O2TQ2O5Z7DPSFHJ8Z5KV52N","DP_1")</f>
        <v>#NAME?</v>
      </c>
    </row>
    <row r="12" spans="1:7" x14ac:dyDescent="0.2">
      <c r="A12" s="13" t="e">
        <f ca="1">[1]!BexGetCellData("","00O2TQ2O5Z7DTT007YNSBEE5R","DP_1")</f>
        <v>#NAME?</v>
      </c>
      <c r="B12" s="15" t="e">
        <f ca="1">[1]!BexGetCellData("00O2TQ2O5Z7DPSFCWMDG4H3QW","00O2TQ2O5Z7DTT007YNSBEE5R","DP_1")</f>
        <v>#NAME?</v>
      </c>
      <c r="C12" s="15" t="e">
        <f ca="1">[1]!BexGetCellData("00O2TQ2O5Z7DPSFCWMDG4HA2G","00O2TQ2O5Z7DTT007YNSBEE5R","DP_1")</f>
        <v>#NAME?</v>
      </c>
      <c r="D12" s="15" t="e">
        <f ca="1">[1]!BexGetCellData("00O2TQ2O5Z7DPSFCWMDG4HGE0","00O2TQ2O5Z7DTT007YNSBEE5R","DP_1")</f>
        <v>#NAME?</v>
      </c>
      <c r="E12" s="15" t="e">
        <f ca="1">[1]!BexGetCellData("00O2TQ2O5Z7DPSFCWMDG4HMPK","00O2TQ2O5Z7DTT007YNSBEE5R","DP_1")</f>
        <v>#NAME?</v>
      </c>
      <c r="F12" s="15" t="e">
        <f ca="1">[1]!BexGetCellData("00O2TQ2O5Z7DPSFCWMDG4HT14","00O2TQ2O5Z7DTT007YNSBEE5R","DP_1")</f>
        <v>#NAME?</v>
      </c>
      <c r="G12" s="11" t="e">
        <f ca="1">[1]!BexGetCellData("00O2TQ2O5Z7DPSFCWMDG4HZCO","00O2TQ2O5Z7DTT007YNSBEE5R","DP_1")</f>
        <v>#NAME?</v>
      </c>
    </row>
    <row r="13" spans="1:7" x14ac:dyDescent="0.2">
      <c r="A13" s="12" t="e">
        <f ca="1">[1]!BexGetCellData("","00O2TQ2O5Z7DPSFDOG3JEH5SU","DP_1")</f>
        <v>#NAME?</v>
      </c>
      <c r="B13" s="15" t="e">
        <f ca="1">[1]!BexGetCellData("00O2TQ2O5Z7DPSFCWMDG4H3QW","00O2TQ2O5Z7DPSFDOG3JEH5SU","DP_1")</f>
        <v>#NAME?</v>
      </c>
      <c r="C13" s="15" t="e">
        <f ca="1">[1]!BexGetCellData("00O2TQ2O5Z7DPSFCWMDG4HA2G","00O2TQ2O5Z7DPSFDOG3JEH5SU","DP_1")</f>
        <v>#NAME?</v>
      </c>
      <c r="D13" s="15" t="e">
        <f ca="1">[1]!BexGetCellData("00O2TQ2O5Z7DPSFCWMDG4HGE0","00O2TQ2O5Z7DPSFDOG3JEH5SU","DP_1")</f>
        <v>#NAME?</v>
      </c>
      <c r="E13" s="15" t="e">
        <f ca="1">[1]!BexGetCellData("00O2TQ2O5Z7DPSFCWMDG4HMPK","00O2TQ2O5Z7DPSFDOG3JEH5SU","DP_1")</f>
        <v>#NAME?</v>
      </c>
      <c r="F13" s="15" t="e">
        <f ca="1">[1]!BexGetCellData("00O2TQ2O5Z7DPSFCWMDG4HT14","00O2TQ2O5Z7DPSFDOG3JEH5SU","DP_1")</f>
        <v>#NAME?</v>
      </c>
      <c r="G13" s="15" t="e">
        <f ca="1">[1]!BexGetCellData("00O2TQ2O5Z7DPSFCWMDG4HZCO","00O2TQ2O5Z7DPSFDOG3JEH5SU","DP_1")</f>
        <v>#NAME?</v>
      </c>
    </row>
    <row r="14" spans="1:7" x14ac:dyDescent="0.2">
      <c r="A14" s="13" t="e">
        <f ca="1">[1]!BexGetCellData("","00O2TQ2O5Z7DTT00FOBCFJN0L","DP_1")</f>
        <v>#NAME?</v>
      </c>
      <c r="B14" s="11" t="e">
        <f ca="1">[1]!BexGetCellData("00O2TQ2O5Z7DPSFCWMDG4H3QW","00O2TQ2O5Z7DTT00FOBCFJN0L","DP_1")</f>
        <v>#NAME?</v>
      </c>
      <c r="C14" s="15" t="e">
        <f ca="1">[1]!BexGetCellData("00O2TQ2O5Z7DPSFCWMDG4HA2G","00O2TQ2O5Z7DTT00FOBCFJN0L","DP_1")</f>
        <v>#NAME?</v>
      </c>
      <c r="D14" s="15" t="e">
        <f ca="1">[1]!BexGetCellData("00O2TQ2O5Z7DPSFCWMDG4HGE0","00O2TQ2O5Z7DTT00FOBCFJN0L","DP_1")</f>
        <v>#NAME?</v>
      </c>
      <c r="E14" s="15" t="e">
        <f ca="1">[1]!BexGetCellData("00O2TQ2O5Z7DPSFCWMDG4HMPK","00O2TQ2O5Z7DTT00FOBCFJN0L","DP_1")</f>
        <v>#NAME?</v>
      </c>
      <c r="F14" s="15" t="e">
        <f ca="1">[1]!BexGetCellData("00O2TQ2O5Z7DPSFCWMDG4HT14","00O2TQ2O5Z7DTT00FOBCFJN0L","DP_1")</f>
        <v>#NAME?</v>
      </c>
      <c r="G14" s="11" t="e">
        <f ca="1">[1]!BexGetCellData("00O2TQ2O5Z7DPSFCWMDG4HZCO","00O2TQ2O5Z7DTT00FOBCFJN0L","DP_1")</f>
        <v>#NAME?</v>
      </c>
    </row>
    <row r="15" spans="1:7" x14ac:dyDescent="0.2">
      <c r="A15" s="13" t="e">
        <f ca="1">[1]!BexGetCellData("","00O2TQ2O5Z7DTT00T1J4BBL2R","DP_1")</f>
        <v>#NAME?</v>
      </c>
      <c r="B15" s="15" t="e">
        <f ca="1">[1]!BexGetCellData("00O2TQ2O5Z7DPSFCWMDG4H3QW","00O2TQ2O5Z7DTT00T1J4BBL2R","DP_1")</f>
        <v>#NAME?</v>
      </c>
      <c r="C15" s="15" t="e">
        <f ca="1">[1]!BexGetCellData("00O2TQ2O5Z7DPSFCWMDG4HA2G","00O2TQ2O5Z7DTT00T1J4BBL2R","DP_1")</f>
        <v>#NAME?</v>
      </c>
      <c r="D15" s="15" t="e">
        <f ca="1">[1]!BexGetCellData("00O2TQ2O5Z7DPSFCWMDG4HGE0","00O2TQ2O5Z7DTT00T1J4BBL2R","DP_1")</f>
        <v>#NAME?</v>
      </c>
      <c r="E15" s="15" t="e">
        <f ca="1">[1]!BexGetCellData("00O2TQ2O5Z7DPSFCWMDG4HMPK","00O2TQ2O5Z7DTT00T1J4BBL2R","DP_1")</f>
        <v>#NAME?</v>
      </c>
      <c r="F15" s="15" t="e">
        <f ca="1">[1]!BexGetCellData("00O2TQ2O5Z7DPSFCWMDG4HT14","00O2TQ2O5Z7DTT00T1J4BBL2R","DP_1")</f>
        <v>#NAME?</v>
      </c>
      <c r="G15" s="15" t="e">
        <f ca="1">[1]!BexGetCellData("00O2TQ2O5Z7DPSFCWMDG4HZCO","00O2TQ2O5Z7DTT00T1J4BBL2R","DP_1")</f>
        <v>#NAME?</v>
      </c>
    </row>
    <row r="16" spans="1:7" x14ac:dyDescent="0.2">
      <c r="A16" s="13" t="e">
        <f ca="1">[1]!BexGetCellData("","00O2TQ2O5Z7DTT00T1J4BBER7","DP_1")</f>
        <v>#NAME?</v>
      </c>
      <c r="B16" s="11" t="e">
        <f ca="1">[1]!BexGetCellData("00O2TQ2O5Z7DPSFCWMDG4H3QW","00O2TQ2O5Z7DTT00T1J4BBER7","DP_1")</f>
        <v>#NAME?</v>
      </c>
      <c r="C16" s="11" t="e">
        <f ca="1">[1]!BexGetCellData("00O2TQ2O5Z7DPSFCWMDG4HA2G","00O2TQ2O5Z7DTT00T1J4BBER7","DP_1")</f>
        <v>#NAME?</v>
      </c>
      <c r="D16" s="11" t="e">
        <f ca="1">[1]!BexGetCellData("00O2TQ2O5Z7DPSFCWMDG4HGE0","00O2TQ2O5Z7DTT00T1J4BBER7","DP_1")</f>
        <v>#NAME?</v>
      </c>
      <c r="E16" s="11" t="e">
        <f ca="1">[1]!BexGetCellData("00O2TQ2O5Z7DPSFCWMDG4HMPK","00O2TQ2O5Z7DTT00T1J4BBER7","DP_1")</f>
        <v>#NAME?</v>
      </c>
      <c r="F16" s="11" t="e">
        <f ca="1">[1]!BexGetCellData("00O2TQ2O5Z7DPSFCWMDG4HT14","00O2TQ2O5Z7DTT00T1J4BBER7","DP_1")</f>
        <v>#NAME?</v>
      </c>
      <c r="G16" s="11" t="e">
        <f ca="1">[1]!BexGetCellData("00O2TQ2O5Z7DPSFCWMDG4HZCO","00O2TQ2O5Z7DTT00T1J4BBER7","DP_1")</f>
        <v>#NAME?</v>
      </c>
    </row>
    <row r="17" spans="1:7" x14ac:dyDescent="0.2">
      <c r="A17" s="14" t="e">
        <f ca="1">[1]!BexGetCellData("","00O2TQ2O5Z7DTT00T1J4BBREB","DP_1")</f>
        <v>#NAME?</v>
      </c>
      <c r="B17" s="11" t="e">
        <f ca="1">[1]!BexGetCellData("00O2TQ2O5Z7DPSFCWMDG4H3QW","00O2TQ2O5Z7DTT00T1J4BBREB","DP_1")</f>
        <v>#NAME?</v>
      </c>
      <c r="C17" s="11" t="e">
        <f ca="1">[1]!BexGetCellData("00O2TQ2O5Z7DPSFCWMDG4HA2G","00O2TQ2O5Z7DTT00T1J4BBREB","DP_1")</f>
        <v>#NAME?</v>
      </c>
      <c r="D17" s="11" t="e">
        <f ca="1">[1]!BexGetCellData("00O2TQ2O5Z7DPSFCWMDG4HGE0","00O2TQ2O5Z7DTT00T1J4BBREB","DP_1")</f>
        <v>#NAME?</v>
      </c>
      <c r="E17" s="11" t="e">
        <f ca="1">[1]!BexGetCellData("00O2TQ2O5Z7DPSFCWMDG4HMPK","00O2TQ2O5Z7DTT00T1J4BBREB","DP_1")</f>
        <v>#NAME?</v>
      </c>
      <c r="F17" s="11" t="e">
        <f ca="1">[1]!BexGetCellData("00O2TQ2O5Z7DPSFCWMDG4HT14","00O2TQ2O5Z7DTT00T1J4BBREB","DP_1")</f>
        <v>#NAME?</v>
      </c>
      <c r="G17" s="11" t="e">
        <f ca="1">[1]!BexGetCellData("00O2TQ2O5Z7DPSFCWMDG4HZCO","00O2TQ2O5Z7DTT00T1J4BBREB","DP_1")</f>
        <v>#NAME?</v>
      </c>
    </row>
    <row r="18" spans="1:7" x14ac:dyDescent="0.2">
      <c r="A18" s="14" t="e">
        <f ca="1">[1]!BexGetCellData("","00O2TQ2O5Z7DTT00T1J4BBXPV","DP_1")</f>
        <v>#NAME?</v>
      </c>
      <c r="B18" s="11" t="e">
        <f ca="1">[1]!BexGetCellData("00O2TQ2O5Z7DPSFCWMDG4H3QW","00O2TQ2O5Z7DTT00T1J4BBXPV","DP_1")</f>
        <v>#NAME?</v>
      </c>
      <c r="C18" s="11" t="e">
        <f ca="1">[1]!BexGetCellData("00O2TQ2O5Z7DPSFCWMDG4HA2G","00O2TQ2O5Z7DTT00T1J4BBXPV","DP_1")</f>
        <v>#NAME?</v>
      </c>
      <c r="D18" s="11" t="e">
        <f ca="1">[1]!BexGetCellData("00O2TQ2O5Z7DPSFCWMDG4HGE0","00O2TQ2O5Z7DTT00T1J4BBXPV","DP_1")</f>
        <v>#NAME?</v>
      </c>
      <c r="E18" s="11" t="e">
        <f ca="1">[1]!BexGetCellData("00O2TQ2O5Z7DPSFCWMDG4HMPK","00O2TQ2O5Z7DTT00T1J4BBXPV","DP_1")</f>
        <v>#NAME?</v>
      </c>
      <c r="F18" s="11" t="e">
        <f ca="1">[1]!BexGetCellData("00O2TQ2O5Z7DPSFCWMDG4HT14","00O2TQ2O5Z7DTT00T1J4BBXPV","DP_1")</f>
        <v>#NAME?</v>
      </c>
      <c r="G18" s="11" t="e">
        <f ca="1">[1]!BexGetCellData("00O2TQ2O5Z7DPSFCWMDG4HZCO","00O2TQ2O5Z7DTT00T1J4BBXPV","DP_1")</f>
        <v>#NAME?</v>
      </c>
    </row>
    <row r="19" spans="1:7" x14ac:dyDescent="0.2">
      <c r="A19" s="13" t="e">
        <f ca="1">[1]!BexGetCellData("","00O2TQ2O5Z7DTT01BJKIYVFL9","DP_1")</f>
        <v>#NAME?</v>
      </c>
      <c r="B19" s="11" t="e">
        <f ca="1">[1]!BexGetCellData("00O2TQ2O5Z7DPSFCWMDG4H3QW","00O2TQ2O5Z7DTT01BJKIYVFL9","DP_1")</f>
        <v>#NAME?</v>
      </c>
      <c r="C19" s="15" t="e">
        <f ca="1">[1]!BexGetCellData("00O2TQ2O5Z7DPSFCWMDG4HA2G","00O2TQ2O5Z7DTT01BJKIYVFL9","DP_1")</f>
        <v>#NAME?</v>
      </c>
      <c r="D19" s="15" t="e">
        <f ca="1">[1]!BexGetCellData("00O2TQ2O5Z7DPSFCWMDG4HGE0","00O2TQ2O5Z7DTT01BJKIYVFL9","DP_1")</f>
        <v>#NAME?</v>
      </c>
      <c r="E19" s="15" t="e">
        <f ca="1">[1]!BexGetCellData("00O2TQ2O5Z7DPSFCWMDG4HMPK","00O2TQ2O5Z7DTT01BJKIYVFL9","DP_1")</f>
        <v>#NAME?</v>
      </c>
      <c r="F19" s="15" t="e">
        <f ca="1">[1]!BexGetCellData("00O2TQ2O5Z7DPSFCWMDG4HT14","00O2TQ2O5Z7DTT01BJKIYVFL9","DP_1")</f>
        <v>#NAME?</v>
      </c>
      <c r="G19" s="11" t="e">
        <f ca="1">[1]!BexGetCellData("00O2TQ2O5Z7DPSFCWMDG4HZCO","00O2TQ2O5Z7DTT01BJKIYVFL9","DP_1")</f>
        <v>#NAME?</v>
      </c>
    </row>
    <row r="20" spans="1:7" x14ac:dyDescent="0.2">
      <c r="A20" s="13" t="e">
        <f ca="1">[1]!BexGetCellData("","00O2TQ2O5Z7DPSFDUBTEGG7FT","DP_1")</f>
        <v>#NAME?</v>
      </c>
      <c r="B20" s="11" t="e">
        <f ca="1">[1]!BexGetCellData("00O2TQ2O5Z7DPSFCWMDG4H3QW","00O2TQ2O5Z7DPSFDUBTEGG7FT","DP_1")</f>
        <v>#NAME?</v>
      </c>
      <c r="C20" s="11" t="e">
        <f ca="1">[1]!BexGetCellData("00O2TQ2O5Z7DPSFCWMDG4HA2G","00O2TQ2O5Z7DPSFDUBTEGG7FT","DP_1")</f>
        <v>#NAME?</v>
      </c>
      <c r="D20" s="11" t="e">
        <f ca="1">[1]!BexGetCellData("00O2TQ2O5Z7DPSFCWMDG4HGE0","00O2TQ2O5Z7DPSFDUBTEGG7FT","DP_1")</f>
        <v>#NAME?</v>
      </c>
      <c r="E20" s="11" t="e">
        <f ca="1">[1]!BexGetCellData("00O2TQ2O5Z7DPSFCWMDG4HMPK","00O2TQ2O5Z7DPSFDUBTEGG7FT","DP_1")</f>
        <v>#NAME?</v>
      </c>
      <c r="F20" s="11" t="e">
        <f ca="1">[1]!BexGetCellData("00O2TQ2O5Z7DPSFCWMDG4HT14","00O2TQ2O5Z7DPSFDUBTEGG7FT","DP_1")</f>
        <v>#NAME?</v>
      </c>
      <c r="G20" s="11" t="e">
        <f ca="1">[1]!BexGetCellData("00O2TQ2O5Z7DPSFCWMDG4HZCO","00O2TQ2O5Z7DPSFDUBTEGG7FT","DP_1")</f>
        <v>#NAME?</v>
      </c>
    </row>
    <row r="21" spans="1:7" x14ac:dyDescent="0.2">
      <c r="A21" s="14" t="e">
        <f ca="1">[1]!BexGetCellData("","00O2TQ2O5Z7DPSFG8TQENM21E","DP_1")</f>
        <v>#NAME?</v>
      </c>
      <c r="B21" s="11" t="e">
        <f ca="1">[1]!BexGetCellData("00O2TQ2O5Z7DPSFCWMDG4H3QW","00O2TQ2O5Z7DPSFG8TQENM21E","DP_1")</f>
        <v>#NAME?</v>
      </c>
      <c r="C21" s="11" t="e">
        <f ca="1">[1]!BexGetCellData("00O2TQ2O5Z7DPSFCWMDG4HA2G","00O2TQ2O5Z7DPSFG8TQENM21E","DP_1")</f>
        <v>#NAME?</v>
      </c>
      <c r="D21" s="11" t="e">
        <f ca="1">[1]!BexGetCellData("00O2TQ2O5Z7DPSFCWMDG4HGE0","00O2TQ2O5Z7DPSFG8TQENM21E","DP_1")</f>
        <v>#NAME?</v>
      </c>
      <c r="E21" s="11" t="e">
        <f ca="1">[1]!BexGetCellData("00O2TQ2O5Z7DPSFCWMDG4HMPK","00O2TQ2O5Z7DPSFG8TQENM21E","DP_1")</f>
        <v>#NAME?</v>
      </c>
      <c r="F21" s="11" t="e">
        <f ca="1">[1]!BexGetCellData("00O2TQ2O5Z7DPSFCWMDG4HT14","00O2TQ2O5Z7DPSFG8TQENM21E","DP_1")</f>
        <v>#NAME?</v>
      </c>
      <c r="G21" s="11" t="e">
        <f ca="1">[1]!BexGetCellData("00O2TQ2O5Z7DPSFCWMDG4HZCO","00O2TQ2O5Z7DPSFG8TQENM21E","DP_1")</f>
        <v>#NAME?</v>
      </c>
    </row>
    <row r="22" spans="1:7" x14ac:dyDescent="0.2">
      <c r="A22" s="14" t="e">
        <f ca="1">[1]!BexGetCellData("","00O2TQ2O5Z7DPSFG8TQENM8CY","DP_1")</f>
        <v>#NAME?</v>
      </c>
      <c r="B22" s="11" t="e">
        <f ca="1">[1]!BexGetCellData("00O2TQ2O5Z7DPSFCWMDG4H3QW","00O2TQ2O5Z7DPSFG8TQENM8CY","DP_1")</f>
        <v>#NAME?</v>
      </c>
      <c r="C22" s="11" t="e">
        <f ca="1">[1]!BexGetCellData("00O2TQ2O5Z7DPSFCWMDG4HA2G","00O2TQ2O5Z7DPSFG8TQENM8CY","DP_1")</f>
        <v>#NAME?</v>
      </c>
      <c r="D22" s="11" t="e">
        <f ca="1">[1]!BexGetCellData("00O2TQ2O5Z7DPSFCWMDG4HGE0","00O2TQ2O5Z7DPSFG8TQENM8CY","DP_1")</f>
        <v>#NAME?</v>
      </c>
      <c r="E22" s="11" t="e">
        <f ca="1">[1]!BexGetCellData("00O2TQ2O5Z7DPSFCWMDG4HMPK","00O2TQ2O5Z7DPSFG8TQENM8CY","DP_1")</f>
        <v>#NAME?</v>
      </c>
      <c r="F22" s="11" t="e">
        <f ca="1">[1]!BexGetCellData("00O2TQ2O5Z7DPSFCWMDG4HT14","00O2TQ2O5Z7DPSFG8TQENM8CY","DP_1")</f>
        <v>#NAME?</v>
      </c>
      <c r="G22" s="11" t="e">
        <f ca="1">[1]!BexGetCellData("00O2TQ2O5Z7DPSFCWMDG4HZCO","00O2TQ2O5Z7DPSFG8TQENM8CY","DP_1")</f>
        <v>#NAME?</v>
      </c>
    </row>
    <row r="23" spans="1:7" x14ac:dyDescent="0.2">
      <c r="A23" s="13" t="e">
        <f ca="1">[1]!BexGetCellData("","00O2TQ2O5Z7DTT01BJKIYVLWT","DP_1")</f>
        <v>#NAME?</v>
      </c>
      <c r="B23" s="11" t="e">
        <f ca="1">[1]!BexGetCellData("00O2TQ2O5Z7DPSFCWMDG4H3QW","00O2TQ2O5Z7DTT01BJKIYVLWT","DP_1")</f>
        <v>#NAME?</v>
      </c>
      <c r="C23" s="11" t="e">
        <f ca="1">[1]!BexGetCellData("00O2TQ2O5Z7DPSFCWMDG4HA2G","00O2TQ2O5Z7DTT01BJKIYVLWT","DP_1")</f>
        <v>#NAME?</v>
      </c>
      <c r="D23" s="11" t="e">
        <f ca="1">[1]!BexGetCellData("00O2TQ2O5Z7DPSFCWMDG4HGE0","00O2TQ2O5Z7DTT01BJKIYVLWT","DP_1")</f>
        <v>#NAME?</v>
      </c>
      <c r="E23" s="11" t="e">
        <f ca="1">[1]!BexGetCellData("00O2TQ2O5Z7DPSFCWMDG4HMPK","00O2TQ2O5Z7DTT01BJKIYVLWT","DP_1")</f>
        <v>#NAME?</v>
      </c>
      <c r="F23" s="11" t="e">
        <f ca="1">[1]!BexGetCellData("00O2TQ2O5Z7DPSFCWMDG4HT14","00O2TQ2O5Z7DTT01BJKIYVLWT","DP_1")</f>
        <v>#NAME?</v>
      </c>
      <c r="G23" s="11" t="e">
        <f ca="1">[1]!BexGetCellData("00O2TQ2O5Z7DPSFCWMDG4HZCO","00O2TQ2O5Z7DTT01BJKIYVLWT","DP_1")</f>
        <v>#NAME?</v>
      </c>
    </row>
    <row r="24" spans="1:7" x14ac:dyDescent="0.2">
      <c r="A24" s="12" t="e">
        <f ca="1">[1]!BexGetCellData("","00O2TQ2O5Z7DPSFM7Q98ICB76","DP_1")</f>
        <v>#NAME?</v>
      </c>
      <c r="B24" s="15" t="e">
        <f ca="1">[1]!BexGetCellData("00O2TQ2O5Z7DPSFCWMDG4H3QW","00O2TQ2O5Z7DPSFM7Q98ICB76","DP_1")</f>
        <v>#NAME?</v>
      </c>
      <c r="C24" s="15" t="e">
        <f ca="1">[1]!BexGetCellData("00O2TQ2O5Z7DPSFCWMDG4HA2G","00O2TQ2O5Z7DPSFM7Q98ICB76","DP_1")</f>
        <v>#NAME?</v>
      </c>
      <c r="D24" s="15" t="e">
        <f ca="1">[1]!BexGetCellData("00O2TQ2O5Z7DPSFCWMDG4HGE0","00O2TQ2O5Z7DPSFM7Q98ICB76","DP_1")</f>
        <v>#NAME?</v>
      </c>
      <c r="E24" s="15" t="e">
        <f ca="1">[1]!BexGetCellData("00O2TQ2O5Z7DPSFCWMDG4HMPK","00O2TQ2O5Z7DPSFM7Q98ICB76","DP_1")</f>
        <v>#NAME?</v>
      </c>
      <c r="F24" s="15" t="e">
        <f ca="1">[1]!BexGetCellData("00O2TQ2O5Z7DPSFCWMDG4HT14","00O2TQ2O5Z7DPSFM7Q98ICB76","DP_1")</f>
        <v>#NAME?</v>
      </c>
      <c r="G24" s="15" t="e">
        <f ca="1">[1]!BexGetCellData("00O2TQ2O5Z7DPSFCWMDG4HZCO","00O2TQ2O5Z7DPSFM7Q98ICB76","DP_1")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/ Z 3 d s Z E q v H e z u 7 D x 3 f j j R 6 / + f 2 f H r 8 5 f v n q y 5 8 8 e 3 r 6 i n B + / e r 3 f / 1 7 d z 5 8 c f z F 6 d H T l 7 8 / j Y N / p Z H 9 x F e n r 9 / Q Y M 6 + o L 9 e / d 6 / / + / 9 / P X v z 3 + c f f n k O y + + O N p 5 9 h X 1 9 f v / 1 O m b M 2 r 6 5 v j x X f 2 C G 7 z 5 v d + k d 4 8 e v / 7 q i + M n z 0 + P f u / H d 8 2 v j 8 9 e / / 6 v 3 7 z 6 6 u T N V 6 9 O 0 e b 4 9 z 5 7 j Z 8 v v 3 x 9 9 u Z o Z 2 d n j 4 j O v z 8 + + f b x T z 7 / / U 8 F l v y h g P k P / P L i y 6 e n v 7 / 0 z J 9 / 9 c V X / P n L 5 6 c / e a o t q O v X R 1 / R 0 O Q 3 R v D l q 9 c v 3 h z t C d b y x 2 N C 6 8 3 v / / w n n x M S h K / 5 4 / G 3 X / 0 + v / / x y Z u z n 2 R 0 v 3 1 2 K l 0 p m f E r E f P 0 z Z f A n R + a P f n g 8 e v f / 8 3 v 8 / L o D U H j X + h v 6 i 1 C O v n 8 M S j 8 6 o j / x i / 0 9 + n z N 1 + d P d 1 l W u o f e 4 y F A P z 2 4 7 v 6 G z 4 h G P q d g t H f 8 I k H y P 4 l k H x K P T 0 9 e + o N Q z 9 4 f P I l 4 f v i 1 Z F 8 a v 7 C x 2 + O z 1 6 8 / v 1 / r 9 / n G d 7 / / O z 1 m 5 e Q G f k F f x + / e f P q T O g l J P z 9 X 5 8 + P z 0 B W 3 u f A e K Z + Q z k 5 l l l J r A k f / b 8 + H P I m f v D z I D 5 x v 9 T p 8 R 8 5 f 3 1 m P 5 9 8 / s r s 5 H U u L / k m 9 e d 7 8 z f 5 l s i N n D S v 4 i 8 P I 7 n p 8 f P C O n X L 8 F S 3 l / 2 m 5 N v 8 x y + / P I E k P n n Y 5 k F o u q X e 2 9 + Y u / L + z / 1 4 O n L 1 8 9 O v v v F 0 8 / 3 P z / 9 / M v H d 7 U F e v t 8 7 y j F s 0 P / 3 0 / 3 G D v 6 7 P G b b 3 / n j S L 0 + T 5 + e c P z y S L 1 x f H v L X + h T / f H 4 y / O X n i f 2 z 9 A + t d m C m i c p 6 + V + q + B J Z M e v z 1 + T Z T m n n 7 v N 6 + / / e w 5 p N v 8 i s + + e G o / 4 1 / x 2 f P P 7 W f 8 K 6 k h k q m T 0 9 e v f / 8 v a K 6 Z N o Y x 7 C d f n H 7 x 5 P R V t x 1 h 8 Y r o z r g 9 J e k 5 e / 7 7 0 z s B W 6 E J s Z Y w o / u D l L S v y K J a 7 e S L L 9 7 8 / m d v T r 8 g + T w 5 f n n 2 5 q v n X 3 5 z q u 3 e / 9 9 U 2 + / V V W 1 x + v 1 I v / 1 I v 7 F + e / N m Z / f s 6 Y O n X z 4 7 + W p / U L / d / 5 F 2 Y 9 n 7 x r U b H I / X v / / J m 1 c k n a 9 P T 1 6 d v v n m d N v u / + 9 1 W 4 x 6 P 9 J s P 9 J s H c / t 9 3 p 9 0 N V s e 0 a z 3 f v / l 2 Y D z T q f / L 9 E 0 4 U z 8 / T L z + 9 9 5 / T z n / r 2 x j A V v / p q D g M P / m a l d / T 7 E J / g 5 8 + F 6 m N s b 9 J 3 w N v 7 a 4 P u Y 3 B G M K w a s s J x k x b T 3 w L t p b / 9 f 1 V r g a M 7 n 3 h a b G d Q i + 0 M a z F r W H 4 Y W s z / y 2 k u / I z r L F 8 y B r y x v f 9 X R Z v 6 K z S U / g r F h F / / 3 + p 0 2 Z D o m / O 1 9 n 9 o C u f n y t f y i P Y j F + t H L h b U 1 b P f a / + r h 6 c n B 2 f 7 z / f 2 X g 6 q q 0 / / X 6 S s v g E X i y n z / w o 9 F n V 2 f + 9 n J 9 + A S / V 7 / 7 / d p b K S h l + G 3 a i + H h s m 2 t d U a / r b z 4 X P h W k K / v 4 h K L W d Q a W 2 8 / 9 R j 8 v n g Q E V t v s j j + u 2 m u o u / 0 u d y M o m P q d e T t 9 L b b E e i T f 8 9 r 2 f + C 4 x P T e Q d j T 8 o + N V X U 2 y W a X f 4 K O Y 5 v r 2 2 d O n p y + U C E z w o 2 c 0 H + Z 3 W m R + d S r 6 5 + m r s + f P X 7 8 h n j 1 6 T k N y f z 3 + 9 v H r p 6 f P j r 9 6 / u b p l y d f c W Q X f k J M 8 B J r t g D z 5 P j 1 6 V M Q 8 s 3 z L z / / M v j E K k f 7 y c m X X 7 w 8 e x q + p l r 2 b o e U P y u U P d 7 7 3 F L W U X a x K o t s W l T L v E m v 0 1 f 5 b D 2 V v 6 K 0 d k v F P 6 L 1 J l p / f r r T p / U X 1 a w 4 L 6 b E x + n L q k 5 f 5 n V R 4 f c 6 b 9 a r d d 6 0 W R k l u l v E + h H R N x H 9 i 5 e / V 5 / o T / P L f H k x p D t c X P c j 0 m 4 i 7 Z v d / T 5 p X 2 a D d L 3 / I 7 r e i q 4 / d f J l n 6 6 v 1 5 P T n 8 7 r a T F A 3 E 9 / n h I 3 l l S O E v f b 3 z n 4 q f u / 1 5 v f 6 9 M X f e K e j d P P s 6 a t 0 h d V e t o W v 2 i d t 1 D I W 2 e f H X / y 5 J O T T 5 5 + c v r J s z s / G 4 7 G 6 S a 6 M 6 z / j 9 L 5 J 8 4 e R B y L M Q x c U y 2 z M j 2 e L Y p l 0 b R 1 1 h a X F b k Z s z x 9 n d e X B X k a 6 c t / 9 O + Z l M U 0 z u o b / Y 3 X f Z J v 4 g R t c W t R + P / y l H z 3 z a v + l D w Z p 1 9 k F z Q P c D z e 3 9 P 4 E b k 7 5 H 7 z + q d + 6 i e f / 8 R 3 n v 7 E s 7 O I p j k Z W y Z v m O O z c j 1 L t 0 4 + m + 5 + M t 2 L q 5 i N / s i H T 8 D / z 1 Q Q J u C n j u + 9 O n n 9 U 0 + / 0 5 + A 6 e 6 d I R 3 0 j T g t m 5 j h 5 w f 3 M / H f 3 H 9 5 L 0 L 8 P Y / 4 X / y j f / W M V P w o f Z n V 2 U L + I D O Q n f + j f / 3 y G 3 F x f p 5 P x R u y l K + / / Z 0 H r 7 / a / a l I C A R F d L G u i 1 k 2 M + Y 2 i 5 L 9 w c + u + v n / G d n t g L 9 6 / S y i f k 7 V 0 2 z S r K m m 4 3 S 5 z i + z J i 3 z a 0 q 1 n O e z v M 5 K + q 1 K 6 / y 8 q h f j d O s 0 / S z N d z / J B 4 z D w Y c I x c 2 z 8 / 8 z 4 + B m 5 / d 5 F d F P O R m H F 9 V i U u d k m 0 t K w l Q X p J o y m o 7 n + X W 6 G 5 2 A h 9 / I B A i 3 / D w S j 5 + 8 v x d x j 4 j L N 0 z A X m w C d n d + N A H v M Q E w C w 9 + n x e v n 5 y e 3 o + E A 8 9 g F p Z t v p w W U E v Z p B K F N M v P y V M i L y m L 5 o B 3 N 4 b B P z I S f S m Q h t + + / / q r S D r C 5 i O C Z M T N 2 Y j d D 0 z F / / 9 M 2 4 P X n 3 3 5 5 O T Z d 1 7 s P P 8 G s h H j K M 0 / N D 7 2 O e H / / 6 y P O X m z + 5 3 9 J 0 + e 7 9 2 U j o j T + 0 P D 4 Z + v 9 D 5 9 F c n I n W z O R 8 R n Y G N M / O E z 8 P 9 D L S Q z 8 O r 0 y X s l J O L U / 7 A w O G S H n 0 / 8 / 3 u / / M k P y E j E 5 2 J j b P z / t b n 4 Y c z F 7 p P v / F 5 n v 8 9 P P n v + 8 J Y p i T j d N 0 a 9 H 6 6 B / n 8 m A 2 j 4 1 Z M 3 p 5 9 / / u D Z m 5 / 9 n M T u h 4 b E P 7 / s A z X 8 / O D N T 5 y + + G J v 9 / Q b y U n s f W h I 7 H P L z w v x 0 A k 4 O P l 9 v p G c x N 7 G c P h H E z B o F 5 5 / N 6 K f b p G T i F q J v Q 9 d K P 5 5 Z y W + e P A T D w / O T p 4 8 + D S W l K C s x J u q J T 8 J Y i D 5 i X z p h Q / G j 6 K p o W T F G d m I s / S T 9 O w s a i T 2 N o b N N 6 c q / t 9 A / L v 8 7 8 m X j P u z 4 x P 8 O H 7 z i m b l 1 e / 9 + / M v Z j 5 O v v j i z e 9 / 9 o a G 9 P v / 1 M n x y 7 M 3 X z 3 / 0 s 3 F 8 Z s 3 r 8 7 Q 7 O V X v / + 3 0 d n j u + Y j + e 6 N 9 G 9 z z l 3 9 f v R 7 P 7 6 r v 3 G X L 1 + 9 J l 7 d k x 7 k j 8 f P n h + / + f 0 V w u O 7 3 l / y z e v O d + Z v 8 y 1 N B Y 9 S / n p 6 9 g p / n T 5 / 8 5 X Q 6 q 4 d 8 t c c + 0 8 d f / 7 q q 5 f H T / 9 / N f R n X 7 1 4 + v r 3 P 3 n z i o b + + v T k 1 e m b y M A J 7 u f / v x q 1 n f D I Y M + e U i 8 v X 5 3 + v B n w m 7 O X n x + / / v + p R E f G S 9 r w 5 P T l m y 9 / 3 g z 4 7 M X n r 0 5 f f / n 6 5 8 2 A T 5 4 f v z 7 5 8 u e P y s J 4 X 7 7 6 e T R g 8 r f e n L 5 + + f N q v J + f v v h 5 M 1 7 n h H 0 T A 9 7 9 / 8 C A y S a R m v 5 m x v v / g Q k m n + P n 0 3 B f f f X k 1 T f E z P 8 f G C 3 M 0 c + n 2 f 2 J r 8 5 e / H / b n b z L / 5 6 c P p e R 8 y / S b r e b g D n 5 7 h d P P 9 / / N m m s x 3 d N E 2 2 7 F 6 b M X v / U T / 3 U 8 b 1 X J 6 9 / 6 u l 3 T N u 9 o 8 c v v v r i 9 3 9 9 c v z 8 F G i 7 P / h z C r t O Q A L 7 + + P T L 1 5 S 4 u T s N Z P y + e l P n j 7 H b y d f f f E V / 0 K B 6 e e v j k B b + e 3 x i 9 c k a n b Q 3 z D p f q + z p 3 g B P 4 R 4 7 0 O x z 0 9 3 b q J Y u P L 5 8 5 5 i x 3 u f 3 0 C x T l 7 8 5 z 3 F b s d j z 7 5 8 c v L s O y 9 2 n v + I Y t + + 9 x P f / R G P v R f F v n j 5 e 9 1 M s W 9 / 5 + C n 7 v 9 e X 7 1 + 9 s 1 q / v 9 v U u w W t v J H m v 9 r 6 L E H v 8 + L 1 0 9 O T + + / + h H F b m E r f 0 S x 9 9 X 8 o N j e 6 2 9 / 5 8 H r r 3 Z / 6 k c U u 6 V U / o h i 7 2 M r n e Z / d f r k R x T 7 9 p v d / d t 6 F 2 + + + + Z H e u x W U m k i 8 T f 3 X 9 7 7 E c V u Y S t / x G P v a y u p 7 d M v P 7 / 3 n d N v 3 3 / 9 1 Y 8 o d g v N 7 + L K v d 3 T H 1 H s f f T Y j z K K t 7 S V P 9 L 8 X 0 M q R f P / 5 P 2 9 F z + i 2 C 1 4 7 E f 5 s f e 1 l Z D K n 3 z + E 9 9 5 + h P P z n 7 E Y 7 f V / D + i 2 P v o s R 9 l e 0 K K 3 S I H + y M e e 0 + p p L Z f P P i J h w d n J 0 8 e f P o j i t 1 G 8 7 / Z 2 X 3 y n d / r 7 P f 5 y e f f f f M j i t 3 O u / g R j 3 2 9 3 M W P P N j b 8 9 i P c h f v q / l / x G P v 5 Y / 9 K E p 6 b 3 + M P N h n X z 4 5 e f a d F z v P t e 3 P Z 4 r d 7 F 1 Y q f z q 9 3 n 1 o 2 z P b W y l W 3 3 7 v V / + 5 I 8 o d g u p / J G t / B r e h U r l 6 2 c / y l q / l 3 f x I z 1 2 S 8 3 v 9 N i r 0 y c / o t g t 9 N i P I v H 3 t p U / W n 1 7 T 8 0 P q d x 7 / e 3 v P H j 9 1 e 5 P / Y h i t 6 C Y 1 f x v f q 9 P f x R X v p + t / J F 3 8 f R W t t L x 2 E + c P f g R x W 6 j + X 9 k K 9 + T Y i 7 b s 7 d 7 + i O K v Y 8 e e / P d N z 9 a r 7 y N r f x R 7 u J 9 f f 6 X P 1 p L e k 9 b + a M c b E i x m / P 8 T i q f 7 / 1 I j 7 2 f 5 v + R P / b 0 V t 7 F j + L K r 6 H 5 f x Q l f U 2 p / F E k / v R W m p / a P v 3 q y Z v T z z 9 / 8 O x H U d J t v I s f R U n v 6 / M 7 P f b z c 2 X k a + k x 5 b G D k 9 / n R z x 2 C + / i R / 7 Y + + o x u z L y 5 v 7 L H 6 1 X v p 9 U / k j z g 2 I 3 e 7 A u B / v s + c M f U e w W / t i P 8 m P v q / k d x U 5 f / U j z 3 1 K P / c j n f y 8 9 9 q M 8 / / t S D F L 5 4 P d 5 8 f r J 6 e n 9 H 1 H s t l L 5 5 e f 3 v n P 6 7 f u v v / o R x W 4 R V / 7 I u 3 h f W / m j S P x 9 / b G X P 1 p 9 e 8 + 4 8 k c U e 1 8 9 9 i N / 7 H 2 l 8 k c r v F / H H / t R X P k + t t J R 7 N X p k x 9 R 7 B a a / 0 f + 2 P t q f s d j z / d + F C X d h m L W g / 3 J + 3 s / W u G 9 r e b f e / 3 t 7 z x 4 / d X u T / 2 I Y r f w L l y 2 5 / f 6 9 E c 8 d i t b S W t J P / n 8 J 7 7 z 9 C e e n f 2 I Y r e x l S 4 S f / 3 s O z + i 2 C 2 k 8 v + 7 P P a z Q 7 G b b e W P c r D v S z G n + X / i 7 E d r S b e S y h + t v r 2 n 5 v + R z / + + 3 s W P 8 m P v 6 / P / S I + 9 r + Z 3 u Y v n 3 / 0 R j 9 1 G 8 0 M q f 7 R e + V 4 8 9 q M o 6 T 1 t 5 Y 8 i 8 a 8 h l U q x 7 7 7 5 k X f x X r b y R x n F W / I Y 9 N h P H d 9 7 d f L m / s t 7 P 6 L Y L X j s R 2 t J 7 6 v 5 f 5 S 7 + B p R 0 o 9 s 5 X t J 5 Y 8 o 9 r 4 U + 5 H m f 1 8 9 9 q P c x f v q M W j + Z 1 8 + O X n 2 n R c 7 z 3 9 E s d v E l T + i 2 H t 6 s F b z f / X 7 v P q R H r u N H r O a / / V P P f 3 R e u V t e A x S u f f 6 2 9 9 5 8 P q r 3 Z / 6 E c V u o f m d V P 5 o T f z p r f w x a v v 5 w Z u f O H 3 x x c H J 7 / M j i t 1 O K j X P / + z 5 w x 8 S x f 7 f T L F b e B c / 0 v w B x T 4 / 3 b k 1 j / 1 o L e l 2 P O b 0 2 N 7 u 6 Y 8 o d g t b 6 T K K z / d + l B 9 7 P 6 n 8 k e Z / e l v v 4 k d R 0 n v p s R / l + d 8 3 r v z R 6 t v X 0 G P K Y 7 / 3 y 5 / 8 E c V u Y S u p 7 R c P f u L h w d n J k w e f / o h i t 9 P 8 P / L H v q Z U / k j z P 7 2 V 5 v + R H v v 6 u Y s f x Z V P 3 9 M f O 3 3 1 4 E c U e y 8 9 9 q O 4 8 u m t v I s f x Z X v S z F q + / T L z + 9 9 5 / T b 9 1 9 / 9 S O K 3 U L z 2 y j p z U + c / U i P 3 c a 7 c B T 7 7 p s f 6 b H b + P w / 0 v z v K 5 U / W h l 5 X 8 1 v K f b m / s s f Z R R v I 5 W w l V 8 9 e X P 6 + e c P n v 3 I 5 7 + N 5 v 9 5 4 / P f 5 X + f v j p 7 z i i 9 f P X y z d n p a 6 H k y 1 d f v j x 9 J X / j Z X 1 2 C Q q A / O T x 8 6 9 O 8 d L d b u M N L + / t f s j L e x / y 8 r 0 P e P n e h 4 x 5 / 4 N e V o J 9 v Z d 9 g j G n y W / v B 8 Q n 3 N c E s r v j 0 + D o 9 / 5 6 M D 6 A F L s 7 A S l 2 v x 4 C H 8 B C u z v 7 3 w A C 9 z 8 E g U 8 / 5 O U H I R N E 1 O r n u 2 9 + r 6 8 3 q o M P Q e x h g N j X Q m A 3 F J O v B + N D e G P 3 G + C N v Q / Q M r s f o p b 3 P l y 2 9 3 c + H M b 9 b w D G w 2 8 G h k / M o 0 / H + 2 l 6 U m Z N c V 5 M s 2 n x j / 6 t y 3 S W p 6 / z + r K Y F l W T v s z r p l p m Z d 6 k q 6 p O T 7 I 2 v 6 j q f / S v z 7 5 e 5 x 2 V H x P U 3 / v Z y d e C H b D Y 1 y R O w G l f B 8 Y u / r 9 x j K + f / 1 5 f v H n 6 d Z Q R Y N + C f l 9 L 0 Q F 2 Y E l / 6 i d f P f / 9 v 3 i 5 8 z X E H b A C l f F T z 7 7 4 / Q 2 4 3 / 8 n 2 G n 4 O j B 9 8 3 J 0 / P Q n v / P 7 v P j y J 7 4 6 + / L r Q f P t D a B 9 9 e z 5 l 6 9 O X 3 8 9 Y I H 9 2 b 1 / d 3 f n 7 t 7 O 7 s O v B 8 w 3 O E f 3 d u 7 u 7 D O w d O f e o 9 3 7 j 9 D X 1 4 E a W K I f p t j v d p x y j z 7 p 7 o N H 9 3 c f 7 X 0 9 Q u 0 G g n b 8 9 I u z F 0 9 3 v i a o U K 7 2 7 u 7 c V w Q / f U Q 4 w j v / O l A 7 v u n u m G A e j M f E f P z b M N C 7 N t T 5 y e N X 0 g f / 8 p M v j r 8 4 + q n T F 2 / O n h 4 / p d f x J 5 p Q T C W G m X 9 7 / J M v j 1 + 9 p t D p J X 2 k v z 5 + f f b 5 C 9 j O L 1 + + 4 f D u y + / q j 9 / / 9 P f m T 7 5 9 9 v m 3 z U / z G X 3 9 x v / t 9 3 9 + + g I u i P c X t 9 d G + q t p 5 f / 5 + N u v f h / T i n + z j d x f j 3 9 S W / y k + Q Q 6 3 f 7 x + N u n z 1 / + / s c / e X z G 0 e A X r z / / / V 9 w 8 H j 2 5 Z P v v P j i a I f U z P G r 0 2 M i u n z A o z v 5 g s P N u 5 a G H W L + 5 O n v / 5 N n v / + X T 3 5 / I j 4 F x q 9 / / 2 d n L 3 5 E 2 Q 5 l X 3 7 1 + z 9 5 + j l x 3 d e k 7 e l 3 T l + d n J 2 c f f m 1 i H t 0 9 v g u / w S J j 0 5 / 4 v F d / A Q G R z D Y + G n I b T 7 g 3 / + / T / i f Y s K 9 f P O e Z D 9 + Z b j 5 Z m K f b S T 2 k z c e s X d 2 t 0 9 f n H Y I 7 n 3 o i H 6 0 8 3 D 7 9 e l L o Z e j f / C x t B a y + 1 D e u I + Z R v v x y Q l g v T E d + y / 9 k O f q a w r J z h l p n N c n N F / v P 1 f / P 9 c 6 l i 4 b y X m X / / 3 2 8 Y u n S H y y m 6 h / P H 7 9 5 v g N / X h D q c 7 f / y e + O n 3 1 + w B B 7 6 / H Z y 9 e f v X m i y + f n h 7 B g 7 N / S H L y + d l r x v 7 k q 1 e / 1 0 / h l 9 e v n g L e H o U J 2 7 s 7 2 3 B b 9 K P H h O b Z T 3 K b r 1 5 C 7 l 7 / / l / Q P 8 e f n 1 o o r 7 / 6 g v O g v / + r L 7 / 7 G p M b f u C + P / n y + V d f v A i b m M 8 e f 0 X k / f 2 P T 9 6 c k W r F e 4 D s f 6 Y N 8 f G L 3 / / k 2 8 Q r v / + X L 6 Q H G n r 3 I 7 8 N v d l t w x 9 R m 9 d v X n 1 1 Y l / a R Z v w I 7 8 N v x S 2 E T i v v 0 2 z 9 / R L S j C T / w L 6 v D l m u n Q + P l Z y h R 8 T l a U 1 Y O 7 + / o Z D h g P I s K G 8 t z f w n i z V f / 5 T 3 z 7 W 9 2 x D 0 9 / r s 6 e / P 3 m X p 7 8 3 z 0 r 3 M 9 O K E v H 4 8 N n Z 7 w 1 C 9 j 8 0 W L g 3 9 2 y H X W h 7 M W j B h 4 9 B E 0 z W i 8 8 5 K f L i 9 L u W J c 5 e k G d 5 9 p R / f f 3 i y z e U Z X / z + 7 C s H h M t f x + a t l d n C G / 9 P 9 E H 8 / L d V 6 c k H q 9 J o x I j f / W c f n 5 x / H v / / o y F / M J / / z 7 m 7 9 + H 3 5 C G 5 M M + e 4 Z + X v 0 E S 4 O I W S T + U / n j H + Q j n H 7 X t u a / f v 8 3 q r D O X j w j H n g S x K P 2 s 8 e f n 7 7 4 6 s U Z e 9 y D U b Z t 8 5 g W E 5 6 T O H 5 x 9 i Z 9 1 x S P l k X 5 2 U d t v c 4 / Q k c s Z 2 d f s g q z v z 9 + D R V z d v z k + e n J l y / e H J + 9 O C V V Y 3 / 9 / U X P R K C 9 + b 3 J 6 / n O 6 c k b v P / 7 s 5 f / O t L s b h T + 3 V e v X / 3 + r 3 9 v 5 n k i 6 E + e P c W n 0 Q / J X p w e P X 3 5 + 2 N h B 7 8 + t l P 3 9 O w L s T S / 9 3 M s s n z h X I q T 4 5 d n b 7 5 6 / q V T q / i p m p o 0 D r A B b 5 h f i Y N E l N 9 8 9 Y o Z 7 f j 3 1 k U j W e b h h I c u 8 R A 3 / u R z Y 2 z k D w X M f z C b k o J V 8 R L l q u t N b g n q x Z f U 9 e u j r 2 h M 8 h s j + P L V 6 x d v I D D u D 0 g K q e m f f H 6 E x J j 9 4 7 H T h 8 z y Z 6 f S 1 U + e v n p N s 4 p f o b T f f G l y h P S y f v C Y l 6 e O f i / M D F v e 1 5 h H n 2 b y w W N e u D q C v u B f 6 G 9 d s W M i 6 h 9 7 3 L 1 A + j Y J m 8 L 8 N s P Q 7 x S M / o Z P P E D 2 L 4 H k k + j p q Q k 0 G X / 9 A L z 5 l K z o k X x q / j I s + / r 3 / 7 1 + H x b P z 8 k o v Q S r y y / 4 + / j N m 1 d n Q i i 1 J e R m E A c r x a x 9 e f H 0 z H w G O v N 0 8 u x b W p P x / B x 6 0 v 1 h S G + + 8 f / U u T B f e X / 9 r C w 0 0 o L o 8 T N C + v V L 8 J L 3 l / 3 m h L 2 m 1 y + / P G G 9 i 5 + 6 C h u o m e / + P j / 5 U z / x 5 O T 0 2 6 / f v P i 9 z C I s 9 / b 5 3 l F q n n 3 G j T 5 5 / O b b 3 3 m j 6 H y + z z q C Z 5 M l i d S o / K U 6 V f 9 4 / M X Z C + 9 z + w c I / 9 p M A I 3 y V P 6 g f A F w Z M L j t 8 e v i c 7 c 0 + / 9 5 v W 3 n z 2 H U J t f 8 d k X T + 1 n / C s + e / 6 5 / Y x / J b V D o n T C D g 3 N N F P G s I X 9 5 I v T L 2 g l u t u O s H h F V G f c n p K x P 3 s O X y B g K j Q h x h J W d H + I c 2 c V V 1 S L 9 Q K j D 1 V i e / + / V 2 K W Z D / S Y T / S Y R 0 d 9 l M / t T + o w + 7 f r M P u / t B 0 2 O 8 T 0 W G / T 0 S H / T 7 / 7 9 d h / f j 2 Q 3 X Y v f + / 6 z B H s h / p s B / p s F C H v f n 0 + M t B H f b p / 5 t 0 2 G 3 9 s P 9 P 6 L D u m s v X 0 G E Y K P / 8 W Q 4 p 8 d v P v Q Y z B P u R B v s 5 0 W C 7 9 / 9 f r M J O v j g Y V G E P / t + k w m J u 2 P 9 H V d h P n b 4 5 o 6 T Z m 2 9 c h / 0 8 i C g t 5 X 6 k z H 5 u l N n / e 3 X Z 6 2 / v f D 6 o y / b + 3 6 T L b u u O / d 7 / 7 9 d l s T X o r 6 H M W P E Y N b b / / 3 c 1 5 h P t R 3 r s 5 0 S P G V 3 1 / 0 I 9 9 u b s 9 3 4 9 q M c O / t + k x / 5 / 5 J P t n H z x x Z v f / + z N 6 R c f p M c i T t n / / 1 N k H u l + p M 1 + T r T Z 3 v 9 7 t d n r F y c 7 g 9 r s 3 v + b t N n v f U t t 9 n v / f 0 C b x W b i 1 c G r 3 2 u T c s O v v k 7 D Q I O / R c P 9 3 j + c 1 F l U w z G 2 N 6 k 1 Y O j 9 t U H F M T g j C F b t W G G 4 S W v p b 4 G 2 0 t 9 + t r U U x h j 8 / b O i s 6 A D O p 9 4 O m x n U I f t D O s w a 0 1 + G B 6 Z / 5 f T W / i 5 S W O J n A x o r N 3 / V 0 W S + i v 0 k / 4 K t Y R f / 1 + q m H 7 q 9 e n J q 9 M 3 H + R j 4 a f V P f d / a L r n 5 8 i 7 s h T 7 k W v l q 6 k f m m v 1 s 6 C W v i n X 6 s 3 L h y e D i u r h / 4 v U 1 P 9 X X a u 7 / C 9 1 A m x e 8 e f U y 6 l T Z 7 f w s 1 j 5 d B p + d + d g 9 + z 4 9 f M X Z y 9 I V L i B t K P B H x 2 v 6 m q S z S r 9 B h / F X K 1 v n z 1 9 e v p C i c B z c f S M p s r 8 / v g l r f m J w / T 0 1 d n z 5 6 / f E H s f n d K Q 3 F + P v 3 3 8 + u n p s + O v n r 9 5 + u X J V 8 I P L 1 8 c f 8 F U f H L 8 + v Q p C P f m + Z e f f x l 8 Y j W o / e T k y y 9 e n j 0 N X 1 N V f L d D u m + U k q b h s 3 v 7 7 0 l J t 1 Y i l G S v U X 5 z F H 3 d p + i m q d Q W P s W f b 6 I 4 9 x l + M j w D R 6 D D 4 7 u d D z u T c v R T x 1 9 8 + d W L N 7 t e Q y X f T X P l k S v 8 / G d 3 B g 0 B 3 3 z 1 I D K D i 1 V Z Z N O i W u b N 3 V f 5 b D 2 V 3 6 M z 6 h I t P 5 I N v + H z 0 y 8 3 U z Z V 0 k a p 6 p L x 3 4 i c 8 D T / v 0 d O 9 r 6 O n E R I p 1 z 5 c y A 4 X + z c f 9 W f 3 i + q W X F e T I e U n / O a f y Q q f s N X P 3 H w 3 r T 8 9 B s V E J n O / / c I y L 2 v I S A + w X 4 u J O L T b z / p z + L T / D J f X g x N 4 o M f C U S 0 4 e + z + / p 9 S X n w z c o D T + b / e + R h / 2 v I g 0 e v n w t x O H n 9 k / 0 5 f J k N T u D D H 8 l C d C F j / + n J + 9 B x d + e b F Q S e x v / 3 C M L 9 r y E I h l g / F 1 L w n f 1 n / d l 7 v Z 7 k P 5 3 X 0 4 I c u H Q r v x O d x x / F 3 H F 5 O P 7 y u 1 + T o t 9 s 7 C 1 T + / 8 e y f j 0 a 0 h G n 2 w 3 y M h d / v d E s l n P j n l R 4 / j N K 8 m 6 8 y 8 6 h T 9 1 c v z y 7 M 1 X z 7 9 0 k 6 o J 1 6 O d l 1 / 9 / t 8 G e E p H 6 k f y 3 R v h I m s R N m k y A I 3 l x 3 8 2 U q i S 6 h Q G N 8 N 8 j / H + 1 P H n r 7 5 6 e f z 0 / 0 / D 3 X l 2 9 v r k 5 e m r y O z i m 9 / n 9 P j V N z P c 3 f 8 v D J e + u f f N D P f / 9 b P 7 4 q s v v v v 0 + P f 5 e T L a p 6 T B n 7 3 6 8 o u f R 8 N 9 8 + X P k 8 E S J / / / j p G / + P 3 J H T m O D J Y c h 9 e / z + t v Z r D / b 1 H J g 4 M 9 + e o V O W U n 3 9 D c / r 9 + u G D x n z x + 9 e I b 8 q f + X z J e c h K f P P 3 8 z d n T u A N 5 c v z i K W m r b 2 b I t x f f n 8 s h n / 7 e L 3 9 e D f n p / x + N 7 0 0 D / v + Z + T 3 5 4 o s 3 v / / Z m 9 M v I m H R 2 V P q 5 e W r / 3 8 x 9 K Y B v z l 7 + f n x 6 2 9 I T f 9 / Y L y U J j g 5 f f n z i a N f f P 7 q 9 P W X 3 5 C f 9 f + B A Z 8 8 P 3 5 9 8 u X n P 6 / G + / L V z 6 M B U 3 r z z e n r l z + v x v v 5 6 Y u f N + N 1 W c t v Y s D / L w k d b r J J p K a / m f H + f 2 C C y e f 4 + T T c V 1 8 9 e f U N M f P / B 0 Y L c / T z a X Z / 4 q u z F / / / c i d / 6 v X p y a v T N 5 G x E q z / T 0 / s X f 7 3 5 P S 5 D J p / k X a 7 n f V U s 7 C 7 / / T k 8 V 3 T R N v u 8 T C j j 2 m 7 d / S Y U r m / / + u T 4 + e 8 h I o / K K r k p c n T L 1 7 S Y u v Z a 6 b a 8 9 O f P H 2 O 3 0 6 + + u I r / o V I / P m r I 4 C S 3 x 6 / e E 3 6 w 4 5 P R o 5 l 4 2 + G T L / X 2 V O 8 g B 9 C q P e g z q v f Z / f 1 / y u p 8 4 0 x 0 d e i j q 7 F 0 3 c P / t 9 I n f s / p 8 Q x g n X 8 5 X f / 3 0 i c 3 f 2 f U + o o 6 3 x x 8 v o n / 1 9 J n d 2 f U + o Y t f P s 3 v 7 / G 6 n z c 8 s 6 h j j P T 7 / 8 f y N x P v 1 / B X F e / c T B / x u J c / B z S h y j d L 6 z / + z / j c T Z v f f / C u p 8 + u 0 n / 2 + k z s P / N x D n + Y u z F / 9 v J M 7 / O z h n 5 / 6 r / z c S 5 8 H P L n H u 8 r 9 P X 5 0 9 Z 5 R e v n r 5 5 u z 0 t R C N 0 t U v T 1 / J 3 3 h Z H / j t A P K T x 8 + / 4 i H f 7 T b e 8 P L e 7 o e 8 v P c h L 9 / 7 g J f v f c i Y 9 / n l r / v y h x B s 3 y c Y c 5 r 8 9 n 5 A f M J 9 T S C 7 O z 4 N k G z 4 O j A + g B S 7 O w E p d r 8 e A h / A Q r s 7 + 9 8 A A v c / B I F P P + T l B y E T R N y 2 n / j u / u d f b 1 Q H H 4 L Y w w C x r 4 X A b i g m X w / G h / D G 7 j f A G 3 s f o G V 2 P 0 Q t 7 3 2 4 b O / v f D i M + 9 8 A j I c h j P c j B L 3 s U / H o Z J y + z u v L Y l p U T T r L 0 9 d Z u Z 5 9 P a Q 6 a j w W M x 2 8 + r 2 + F u y A b b 4 m 0 Q L u + T o w d v H / j W P 8 4 i d 3 n z z c P f n u 1 4 N 9 M / 2 + n v I C 7 M A 6 / t T T 4 + e / / 5 e w m F 8 H V K A F f u r Z F 7 + / A f f 7 / w T T 5 + v A 9 C 3 G 0 f H T n / z y 2 e m r V 6 e v v h 4 w 3 4 I A 2 N l P n p 3 + P q + O v x 6 w w K L s P b y 7 u 3 N 3 j 1 n p 6 w D z T c j R v Z 2 7 O / s E b P d h u r v / a P / + o / 3 9 r w c 1 s C 3 f k D z v d j x o b + j p 7 t 6 j e / c e 7 X 3 6 9 a A G E n T 8 9 I u z F 0 8 x g q 8 D K h C Y v f s O w Y e P 9 h 4 8 g j x 9 H a i h I 7 m 7 f f r i d D z e e b j 9 + v T l M M C 7 N i b 5 y W N d B u N f f v L F M a 1 1 / e T p 7 / + T Z 7 / / l 0 9 + / 9 P v n L 4 6 O T s 5 + / I Z g l z + E i 9 Q K C T 2 l H 9 7 / J M v j 1 + 9 p o g H / e m v j 1 + f f f 7 i 6 O z x X f 7 5 + M u X b 4 5 O f + L x X f x 8 / P z L 7 x 6 B I / E T f / z + p 7 / 3 G / M B / 0 6 r Z 5 9 / G 2 Y C P / E J x 3 V f f v e N / 9 v v / 5 x W 1 X b 4 J f M X t 9 d G + q t p 5 f / 5 m B Z v T C v + z T Z y f z 3 + S W 3 x k + Y T q H T 7 x + N v n z 5 / + f s f / + T x G Q d 4 X 7 z + / P d / w f G g W U Z k w r 3 0 1 h E x t p M v O I K 8 a 6 n d J f v x q 9 + f Z o g C 3 d c 3 E / t s I 7 G f v P G I L U z R I b j 3 o S P 6 k e E b / s P S P / h Y W g v Z f S h v 3 M d M o / 3 4 5 A S w 3 p i O / Z d + y H O 1 8 / K r 3 / / J 0 8 / f n D 1 9 r 9 n a O f v 9 n 5 2 9 P n n J W v 8 9 5 w p w a X a U m f W H Y f T / z z P / j q X L R n L e 5 X + / f f z i 6 X O 4 D z C D + s f j 1 2 + O 3 9 C P N 5 T q + f 1 / 4 q v T V 7 8 P E P T + e n z 2 4 u V X b 7 7 4 8 u k p M j n u D 0 n O P D 9 7 z d i f f P X q 9 / o p / P L 6 1 V P A g 6 7 d 3 t 3 Z 3 i P 1 r R 8 9 J j T P f v L o 9 y J L J r 8 9 f v 3 V S 8 j f 6 9 / / C / r n + P N T C + 3 1 V 1 9 w P u j 3 f / X l d 1 9 j k s M P 3 P c n X z 7 / 6 o s X Y R P z 2 e O v i M y / / / H J m z N S s X g P k P 3 P t C E + f v H 7 n 3 y b e O b 3 / / K F 9 E B 6 v v u R 3 4 b e f A 0 y d T + i N q / f v P r q x L 7 E b c K P / D b 8 0 m 7 Q R u C 8 / j b N 4 t M v K d F 2 + u I N 6 P P m m O n S + f h Y y R V + T N S W 1 o C 5 + / s b T h l 2 u s O G 8 t 6 e / u k B e n 3 2 9 P c n i 3 z 6 e z O 5 u 5 + Z V p R U x I f P z n 5 v j L 7 / o Q H v 3 j T N / M 9 M q w i 0 4 M P H G C x m 4 c X n k r w 8 / a 6 d 6 7 M X Z J H P n v K v r 1 9 8 + Y b S i G 9 + H x b G Y y L S 7 0 P z 8 e o M v r 7 / J / p g Z r 3 7 6 p T 4 / z W p T O L Q r 5 7 T z y + O f + / f n 7 G Q X / j v 3 8 f 8 / f v w G 9 K Q b P + z Z + j n 1 U / 8 J O D j x 2 M R p o h L r F L G P 8 g T O G U V 5 f 7 6 / d + o W j p 7 8 Y x m + I n v o d u P H n 9 + + u K r F 2 f s q Q y G H b b N Y 8 q Y P i d Z + + L s T f q u K R 4 t i / K z j 9 p 6 n X + E f l i I z r 5 8 g U m 2 v z 9 + D T 1 y d v z k + e n J l y / e H J + 9 O C V 9 Y n / 9 / U W Z R K C 9 + b 3 J t f n O 6 c k b v P / 7 s 4 f 0 O t L s b h T + 3 V e v X / 3 + r 3 9 v Z m g i 6 k + e P e V P 3 3 Q + e P P 7 n 5 G + g u c m z f E X c U K 2 y I 9 A v N P n p 5 C L 3 x 8 y j c 8 e B 8 4 d t T X O 2 u + j L / F n Z G V O z Q t n y 1 n + D j M t v z z + S f K b e 7 D l Q 2 o T Q o x 1 8 O q U e P z V 7 3 / 8 + v X p F 0 + e / z 6 b u 3 l y + u 5 4 N i u W o / Q n 8 7 o p q u V n D y j Z M N 4 d 7 4 x 3 R u n J u m z X d f 7 Z M l + 3 d V a O 0 p f r S V l M f 6 / 8 + k 3 1 N l 9 + 9 n D v 0 + z T v Z 2 D 6 e T 8 / s E k m 3 w d P E + e E 6 a b k Z x W i 3 G T r c a T Y p y 3 4 2 y Z l d c / y O t x B s T H N I K z N l + 8 y d + 1 p 2 W + y J f t e 2 H B E m 5 m e z M a T 1 / + / r v v B f v 0 9 y Z Z u M V c 0 x C + e n r y + c s X v 9 f L B 7 / X / u / 9 4 K u X Z 8 f H T 7 8 8 + O I n n / z E e 3 X 4 + t u n p 2 8 2 9 / X p z A / T X t K k V 0 T P v E n f p S d Z m 7 9 X d 0 9 P 4 Q L 9 / q + / f f z y 5 h F + 8 e z b J w d f f v v T l 7 v 3 X x + / 2 D v Z O f v 2 V 5 / v f v H t 9 y P p K 6 j i z X 3 9 b i e / 2 + 4 j / P N e g J + e v X 7 5 / P j 3 + f 2 h o M 9 O S P s / f 3 P 6 a j N f s m p 5 D 9 D P v n z 1 x f G b b x Y m 1 M T v r 3 r i B i n 6 h W V 7 + H u 8 W 5 T p p U r 6 R y T l H 6 X 5 c l q R H F 1 8 9 t G 6 P d / e / f S j 3 + M X X r S H v 3 G C 5 s Q o R V Y W P 8 g 9 6 U o J x L J 5 R F r 2 s 4 / m b b t 6 d P f u 1 d X V + O r e u K o v K A r e 2 b 3 7 e 3 / x / P V 0 n i + y 7 W L Z t N l y S m r Y v D W 7 + a 2 P B I E 0 B Q p v r l c 5 / j 6 p G F S L z + 6 a D 0 2 j s 6 f 4 S z x B b i A f m K 9 5 / O Y d D I X b B J / K e O / G B o y v 3 4 u V j r 9 6 Q 1 H 2 Z j l 8 3 3 k + O X 4 J U / n e M O / 6 5 s h Y P D F h m + 3 Z / s + i P d t / L 3 L + y J 6 9 D x b v Z 8 / 2 3 g v 2 e 9 i z e z / x 7 O H r b z / f e 3 H 8 5 Y u f / P T N T / w E Q u a z l 7 / 3 y / f q 8 P / N 9 u z k q + / + 3 r / 3 g + 9 8 5 / Q 7 L + 7 t / t 7 H X x 6 / O H n 5 e x 0 c v / p 9 3 q v L 2 9 i z 7 8 C e f e f / 7 / b s 5 5 k 9 + 8 m M U J m U + Q Z 7 Z m K W 3 z + e x b 3 J 0 J F W + 5 G d u 9 H O 3 f 9 Z t H P 3 3 4 u c P 7 J z 7 4 P F / 0 v s 3 F e U H P q 9 f p 9 X v / f L e 8 / v v 3 7 + 7 C e / 8 3 v / P p + e f P F m 9 9 P 3 6 v D / z X b u 4 b c p P f y d / S e v f + + f 2 H / y 8 v j 4 J 7 5 8 / e b B 7 7 X 7 5 f P 3 6 v I 2 d u 7 3 g p 3 7 v X 5 k 5 3 4 e 2 j l O 3 f 3 + / r L Z j 6 z b N 2 H d d k 1 X P w v W 7 f 3 k 9 E f W 7 X 2 w e D / r 9 n 4 z 8 R 7 W 7 e S n 9 h 7 s P v y J N 1 8 9 f / j l z u t 7 + z t f v n r + 5 R f 3 / / + U l f z 8 / p P j 3 / v T + 9 / d O / j i J 1 6 R t 7 3 / Y O e 7 O 1 8 c f / P W 7 R j W 7 f h H 1 u 3 n r X X b O f v 9 d T n 9 R 7 b t 6 9 q 2 z 1 / R y u w 3 b d Q M 0 P c g 4 M 9 P a / Z 5 X c z e q / u f T T P 2 5 v j V 5 6 e y W D v Q x e 6 H d v E e l v L 1 3 v 7 + y 6 e f v j q 4 / / S r 0 9 / 7 9 a e 7 p 1 9 8 8 e r B v b O z 9 + r w F p b y f E 0 C n 7 / f O N 7 L I t 5 / c b D 3 8 t u / 1 3 d P H 3 7 n 2 f P 9 3 + v p 5 5 / + x I s H 9 x 9 + + p P v 1 e W t L e L n v 9 v e + y 0 H i L 3 a D P r 3 f i + I r 7 9 8 R Y v 8 J 1 + + u E F E 3 g / q t 8 9 O X x 2 / O v n 2 7 / O z C Z o N L Y V L z 8 5 + 7 9 N v x o S / O P 7 J s 8 + P b 9 T k 7 4 n x N 2 l w w A B f P T / + J t F 7 + u r s + f P f / + m X 3 3 3 x + 3 / 5 4 v e n 6 f r J b w T T b 5 9 9 / u 3 n 9 P 8 3 5 L + 9 + u r k z V e v T n / / L 8 h g f F M u H M 3 7 K W n 4 k 9 P f / / c 6 / X 2 + U Q 4 7 o b W a L 7 5 8 e v p 7 b w b 6 7 K v n z 1 + f / d T p 1 4 J 9 g 9 X 8 W r C P n 3 7 n q 9 e Q i D M K U I 9 f n W 7 m k t v S m f 5 8 c 3 p y o 0 z c F t z T L 3 / / F 1 + S 5 S I H + c 3 p 7 / / i K z D E r d z w 9 5 z E 1 9 / + 8 r v E z F + w F 0 6 + y u 8 v 9 s x 8 8 o 2 M 5 f V X L 5 G t e f 3 7 v z j 9 7 u / / / O z F 1 9 B C d / X X 2 z u A e z 8 b D u D 7 p Y h / 5 A D e q v v 3 c w D f b w r + 3 + U A 7 p 4 9 + I l v 3 3 t 4 9 t X p 0 + 9 + 9 f v c / 8 l X 3 / 5 8 9 8 G n X + y 8 r 8 j e 6 A C 6 N M k s T 1 / T R + 8 5 I + / j C 3 7 + 8 s W T e 1 8 + / P Z 3 f / L z h 5 8 f 7 O y 9 / n 0 e f P s n H / z U z l f v 1 e V t f M E n v 9 s 9 r H E f v B d g H k R k e r r z j n W a 3 T d 7 P 3 l 6 t v v V d 3 6 f B + Q 8 3 S N 5 e P H m i / u / z 5 d f o 0 M o 0 O M X T z f 3 + b q q W x L h 4 2 a a L 5 H I e L T z 7 A u 1 S O / d 4 Z v f p z t X s d 5 s V + O L 4 v x r 9 N K n 4 1 6 f j q f f f f j l F 5 / v P N s 9 + P z 1 7 / 3 V w V e / z + / z e / 3 E / e / + 3 t 9 9 v 3 x Z j I 4 D f S o d n + Y / O 4 S M d e f 6 e v O N k f J e n 5 S v 7 3 1 x 9 v s 8 3 f / 2 y 3 s H X z z / f Z 7 9 5 M m b N 9 8 + + / T F g 2 d f o 8 M o S 3 b 7 7 L H k T 5 2 + O f u J r 0 7 f f D O k j H X 3 z f P k f p + Q 9 w + + e L j / + 5 x 8 9 f n v / X v / x O u n p z + x 9 + n z J 6 9 + 7 9 / 7 J 9 9 v + X 0 D I b t 9 9 n n y m 6 V k r L + f D a a 8 H z F j L 3 7 i J 5 6 9 f P b 6 w e 5 P / O T x / S + + 8 3 t 9 9 e L 3 e b L 7 e + + 9 b 8 Z / k J b d P v t 6 8 u S L L 9 6 w y / c 1 u u z T M t b f N 8 + V n / Y p + c W T / e f P v v N 7 f 3 X y 7 Z 1 X O / t P f + r e 6 e 7 e V 2 + + + + X X Y Z E o J b t 9 R j T l N 0 v K W I c / G 2 z 5 o E / M s + e / 9 5 e k L E + e v P z O 8 9 / n 4 e / z / K t n u 1 8 + / 6 n f 5 6 u n X 6 P D K D G 7 f W J s / J v H m D t f 7 r 3 5 i b 0 v 7 / / U g 6 f f / X 2 + u 3 O w e 3 b 8 + v m L s x e d b 3 7 y p 3 7 i y c n p t 1 8 d v P q 9 v g Z 2 f b L H U P v m O f i g T / S f + u o 7 D 3 c O n j 4 9 O f 5 y 7 6 e e f X n v 2 Y O 9 T / d / 8 q e O f + p r d B g l e r d P S 3 S f h 3 + O q B 7 D 7 W e D 2 R 9 G d P D Z 5 z + x / 3 T 3 4 d 7 L + 1 8 + / M m f e L V z 7 + T 3 + c m z 3 + s n 3 j e X P E j 3 b p + 3 Z v Y 3 X z 3 4 W S Z 7 D L V v n t l 3 I 7 H O 6 5 O z n U / f 7 L / 5 i b P d 7 + 4 8 u H / 6 1 f P d 3 + f 5 8 Z u n b 7 5 G j / E I o R f J 3 Z r d f / b p H k X u Z 4 P f d y P B 2 e s H p 9 + 9 9 / C L g + O D e 1 9 8 c W 9 3 Z + c n 9 k + + f b b 3 U 9 9 c c B a L l 2 7 D 8 V / s 3 H / 1 s 0 3 5 H 0 4 s t x s J 5 r 4 6 f v p 7 7 3 3 7 J 3 7 v J z v 7 Z 8 + + + 1 P 7 u 8 + + f H r w 5 P W T 9 8 v D b K J 7 L L y 6 F c v / M A j / w 4 r 9 d i P B 3 4 P P f 5 + f + O L z b 7 8 + u f / t n d P T 3 + f 4 q y + / v f f k 2 b 3 9 9 0 0 X D Z M + F o 7 d i u U / / f a T n 2 3 K / 3 B C x d 1 I r E j p 2 p 9 8 8 c V L i m o + / 8 7 v / d 3 v / F 4 / + f z z + 7 / X m 8 8 / / 8 Z s a 6 / T 2 7 P 8 D 4 H w P 6 z I c j c S W n 7 + 1 U + d / t R P v N n / y a d P 9 3 6 v r + 4 f H D 9 9 + O b T k 9 P f + 9 O v 0 W O c 9 L F Y 7 1 Y s f / L 6 J 3 + 2 K f / D i U N 3 P 4 2 o m r M n z z / 9 y a 9 e 7 n 3 n 0 y 8 f P v j J g 2 e / 1 8 6 L 0 4 d 7 b 1 5 8 j R 7 j d O 9 2 e n u W / y E Q P o b c z w r L R 8 L W h w 9 + 7 + d f / D 5 P n n z x 1 R f P X / 9 e D + 6 / f P X 6 x f H p y z f f W N j a 6 / T W L P + d / W c / 2 5 T / 4 Q S u u 7 H I 9 f d 6 c r D z + X d / n y / e / N T v 9 f v s / z 7 f e f X t v Z N 7 B 2 f 3 v j l V 8 7 V D 1 x 8 G 4 b / p 2 F X W p s N O P n B p + s t X l J g 6 + f L F N 7 r g / e 0 z W t p 5 d f L t 3 + d n E / S b 0 9 / 7 D X 1 7 + u z s 9 / 4 a i 9 0 x 2 C + O f / L s 8 + M 3 Z 1 + + + C Y x P v 7 q z Z f P z j b P 2 m 0 x B A N 8 9 f z 4 G 4 H 1 9 N X Z 8 + e / / 9 M v v / v i 9 / / y B U n X i 5 / 8 R s B + + + z z b z + n / 7 / 5 / V + / e f X V y Z u v X p 3 + / l / Q 2 v z p q 2 9 m k m j C T 2 k x / e T 0 9 / + 9 T n + f b w b k y f O z l 1 9 8 + f T 0 9 9 4 8 7 c + + e v 7 8 9 d l P n b 7 X 7 B v Y v 8 / P A u z j p 9 / 5 6 j V k 4 O z F G 1 2 J + w a o Q X + + O T 2 5 U Q p u C + 7 p l 7 / / i y / f / P 5 P T 5 + f v i G z 8 R U 4 4 f c X R f b N z N 7 r b 3 / 5 X T Y O p y / e v P 7 9 j 1 / / / q e / 9 8 n p c / v J N 9 P H V y 9 J 0 7 x + / f u / O P 3 u 7 / / 8 7 M X X U D h 3 9 d e z 0 9 f 0 x 6 v X r 3 7 / 1 7 / 3 7 4 8 2 9 J e s D d D n r 3 / / n z x + d X b 8 5 P k p y e O b Y + r o 1 d F j + + v v / 2 2 y f 8 9 P 0 3 d N 8 W h Z l J 9 9 1 N b r / C N 0 9 u b 3 / v 2 / f P I d m j W 8 T / 9 / / t X p 6 0 i z u 1 H 4 b w y W j N q r V 7 9 3 8 P f Z 0 6 P j 5 8 + J x E 9 f H X / + + x M C 9 M u X L 2 l 4 T 2 m w 6 I j V I f 9 C w + q 8 H A F G 8 k u U / D b N 0 t m b 3 / + L 4 5 N X X 3 q w G M l b A K E / T z A d Z j R f H 5 0 v T p + / s W B e f 3 0 4 K j W / / 3 e / f P V 7 P f n y y 9 / r a w z K U O a 7 T 6 C Q 6 a s X X x 8 d g 8 b v / / L 4 9 W v 6 4 + n t 8 b E w 3 n z 7 9 A u f s r c d x + s 3 v 8 / z 0 9 / / q 5 d P j 0 n g o f v 8 Y e y 8 1 z D e v D p + 8 Z r 0 / Q e C + X H Y t q / / 8 l d f / + U X X / 7 + 3 3 1 1 7 I v L b a l o Z 7 A z 9 N u + z 2 q R P n B C 8 g H c b Z E 5 8 x n p 6 P X D n z x + 8 1 P 7 v / f n 3 9 m 7 9 2 B 3 9 + X T B 8 / P v v O T 3 3 n 9 6 X s B f 0 m m i w z Y h 0 2 x A u E 3 v g 6 1 S M H D F X 5 9 9 u J z Y t 6 n L 3 9 / l c a v A e u r 1 6 c k v W / O v i B 7 T k 7 Q l 6 Q 3 b 6 u g 7 o a 6 G J D I j r H p I X t 8 B E X + + G 7 3 0 8 c y d k R k m 2 b E a 6 V v I G I 5 + m 5 V v 5 1 U 1 V v T g D 9 8 / P q N E d 4 j 4 n 7 v L z T 7 / P T o / w G 5 W 7 V T J e Q B A A = = < / A p p l i c a t i o n > 
</file>

<file path=customXml/itemProps1.xml><?xml version="1.0" encoding="utf-8"?>
<ds:datastoreItem xmlns:ds="http://schemas.openxmlformats.org/officeDocument/2006/customXml" ds:itemID="{2C7A8939-17A5-4A5D-9406-840D6894498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6d. Serv Pers x Cat 30092021</vt:lpstr>
      <vt:lpstr>Servicios de Salud</vt:lpstr>
      <vt:lpstr>fuente1</vt:lpstr>
      <vt:lpstr>'6d. Serv Pers x Cat 30092021'!Área_de_impresión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SAR</cp:lastModifiedBy>
  <cp:lastPrinted>2021-10-29T19:18:57Z</cp:lastPrinted>
  <dcterms:created xsi:type="dcterms:W3CDTF">2017-07-25T20:59:38Z</dcterms:created>
  <dcterms:modified xsi:type="dcterms:W3CDTF">2021-10-29T19:19:06Z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Personales(S9VATZ4XGJ23711PD7LIJVJS6).xlsx</vt:lpwstr>
  </property>
</Properties>
</file>